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" state="visible" r:id="rId4"/>
    <sheet sheetId="2" name="DASHBOARD" state="visible" r:id="rId5"/>
    <sheet sheetId="3" name="REVIEW PLAN" state="visible" r:id="rId6"/>
    <sheet sheetId="4" name="EVIDENCE" state="visible" r:id="rId7"/>
    <sheet sheetId="5" name="VIEWS" state="visible" r:id="rId8"/>
    <sheet sheetId="6" name="FINDINGS" state="visible" r:id="rId9"/>
    <sheet sheetId="7" name="ACTIONS" state="visible" r:id="rId10"/>
    <sheet sheetId="8" name="REPORT" state="visible" r:id="rId11"/>
    <sheet sheetId="9" name="LISTS" state="hidden" r:id="rId12"/>
  </sheets>
  <definedNames>
    <definedName name="Roles">LISTS!$A$2:$A$8</definedName>
    <definedName name="YesNo">LISTS!$B$2:$B$3</definedName>
    <definedName name="ReviewAreas">LISTS!$C$2:$C$16</definedName>
    <definedName name="PlanStatus">LISTS!$D$2:$D$5</definedName>
    <definedName name="EvidenceCategories">LISTS!$E$2:$E$9</definedName>
    <definedName name="EvidenceSources">LISTS!$F$2:$F$36</definedName>
    <definedName name="StakeholderGroups">LISTS!$G$2:$G$5</definedName>
    <definedName name="ViewMethods">LISTS!$H$2:$H$15</definedName>
    <definedName name="ViewClassifications">LISTS!$I$2:$I$5</definedName>
    <definedName name="FindingClassifications">LISTS!$J$2:$J$4</definedName>
    <definedName name="ActionProgress">LISTS!$K$2:$K$5</definedName>
    <definedName name="_xlnm.Print_Area" localSheetId="7">'REPORT'!$A$1:$F$102</definedName>
  </definedNames>
  <calcPr calcId="171027" fullCalcOnLoad="1"/>
</workbook>
</file>

<file path=xl/sharedStrings.xml><?xml version="1.0" encoding="utf-8"?>
<sst xmlns="http://schemas.openxmlformats.org/spreadsheetml/2006/main" count="487" uniqueCount="303">
  <si>
    <t>FICTIONAL EXAMPLE — FOR DEMONSTRATION ONLY</t>
  </si>
  <si>
    <t>REGULATION 45 REVIEW TOOLKIT</t>
  </si>
  <si>
    <t>Regulation 45 Review Toolkit</t>
  </si>
  <si>
    <t>REVIEW DETAILS</t>
  </si>
  <si>
    <t>QUICK ACTIONS</t>
  </si>
  <si>
    <t>Review period start</t>
  </si>
  <si>
    <t>Open Dashboard  →</t>
  </si>
  <si>
    <t>Review period end</t>
  </si>
  <si>
    <t>Plan Review  →</t>
  </si>
  <si>
    <t>Date review started</t>
  </si>
  <si>
    <t>Review Evidence  →</t>
  </si>
  <si>
    <t>Target completion date</t>
  </si>
  <si>
    <t>Record Views  →</t>
  </si>
  <si>
    <t>Actual completion date</t>
  </si>
  <si>
    <t>Analyse Findings  →</t>
  </si>
  <si>
    <t>Review reference</t>
  </si>
  <si>
    <t>Manage Actions  →</t>
  </si>
  <si>
    <t>Prepare Report  →</t>
  </si>
  <si>
    <t>HOME DETAILS</t>
  </si>
  <si>
    <t>HOW TO USE THIS WORKBOOK</t>
  </si>
  <si>
    <t>Children's home</t>
  </si>
  <si>
    <t>Willow House</t>
  </si>
  <si>
    <t>1    Set up your review in the card on the left.</t>
  </si>
  <si>
    <t>Ofsted URN</t>
  </si>
  <si>
    <t>9999999</t>
  </si>
  <si>
    <t>2    Choose review areas on REVIEW PLAN.</t>
  </si>
  <si>
    <t>Provider</t>
  </si>
  <si>
    <t>Example Care Group Ltd</t>
  </si>
  <si>
    <t>3    Log the evidence you consider on EVIDENCE.</t>
  </si>
  <si>
    <t>Registered Manager</t>
  </si>
  <si>
    <t>Sarah Example</t>
  </si>
  <si>
    <t>4    Capture stakeholder themes on VIEWS.</t>
  </si>
  <si>
    <t>Responsible Individual</t>
  </si>
  <si>
    <t>Alex Example</t>
  </si>
  <si>
    <t>5    Record what the evidence means on FINDINGS.</t>
  </si>
  <si>
    <t>Review lead</t>
  </si>
  <si>
    <t>6    Agree and track actions on ACTIONS.</t>
  </si>
  <si>
    <t>7    Bring it together on REPORT.</t>
  </si>
  <si>
    <t>These details are stored only in this copy of the workbook.</t>
  </si>
  <si>
    <t>More free care tools · Get free tool updates →</t>
  </si>
  <si>
    <t>YOUR REVIEW WORKFLOW</t>
  </si>
  <si>
    <t>1  Plan      →      2  Evidence      →      3  Views      →      4  Findings      →      5  Actions      →      6  Report</t>
  </si>
  <si>
    <t xml:space="preserve">🔒  Your review stays within this workbook.
Nothing entered here is transmitted to us. Save it wherever your organisation keeps management records.</t>
  </si>
  <si>
    <t>Version 1.0.0  ·  Released August 2026  ·  Works in Excel 2010 or later  ·  No macros</t>
  </si>
  <si>
    <t>Independent management-support resource. Not produced, approved or endorsed by Ofsted; does not replace professional judgement.</t>
  </si>
  <si>
    <t>← Start</t>
  </si>
  <si>
    <t>Regulation 45 Review</t>
  </si>
  <si>
    <t>Evidence reviewed</t>
  </si>
  <si>
    <t>Views represented</t>
  </si>
  <si>
    <t>Findings</t>
  </si>
  <si>
    <t>Open actions</t>
  </si>
  <si>
    <t>REVIEW WORKFLOW</t>
  </si>
  <si>
    <t>Review setup</t>
  </si>
  <si>
    <t>Review plan</t>
  </si>
  <si>
    <t>Evidence</t>
  </si>
  <si>
    <t>Views</t>
  </si>
  <si>
    <t>Report</t>
  </si>
  <si>
    <t>ACTIONS REQUIRING ATTENTION</t>
  </si>
  <si>
    <t>Action</t>
  </si>
  <si>
    <t>Owner</t>
  </si>
  <si>
    <t>Due</t>
  </si>
  <si>
    <t>Status</t>
  </si>
  <si>
    <t>FINDINGS OVERVIEW</t>
  </si>
  <si>
    <t>Strengths</t>
  </si>
  <si>
    <t>Areas for improvement</t>
  </si>
  <si>
    <t>Further review required</t>
  </si>
  <si>
    <t>STAKEHOLDER VIEWS</t>
  </si>
  <si>
    <t>Children</t>
  </si>
  <si>
    <t>Parents / Carers</t>
  </si>
  <si>
    <t>Placing Authorities / Professionals</t>
  </si>
  <si>
    <t>Staff</t>
  </si>
  <si>
    <t>This dashboard shows workflow progress only. It is not a score, a grade, or a judgement about the quality of care.</t>
  </si>
  <si>
    <t>Toolkit version 1.0.0 · Works in Excel 2010 or later · No macros</t>
  </si>
  <si>
    <t>← Dashboard</t>
  </si>
  <si>
    <t>Review Plan</t>
  </si>
  <si>
    <t>Decide what this review needs to focus on. Not every area needs reviewing every cycle — pick what matters this period.</t>
  </si>
  <si>
    <t>Review area</t>
  </si>
  <si>
    <t>Why review this?</t>
  </si>
  <si>
    <t>Evidence to consider</t>
  </si>
  <si>
    <t>Responsible role</t>
  </si>
  <si>
    <t>Children's experiences</t>
  </si>
  <si>
    <t>Follow up themes raised in children's meetings</t>
  </si>
  <si>
    <t>Children's meetings; complaints; key-work themes</t>
  </si>
  <si>
    <t>Reviewed</t>
  </si>
  <si>
    <t>Behaviour / support</t>
  </si>
  <si>
    <t>Incident levels compared with the previous period</t>
  </si>
  <si>
    <t>Incident trends; restraint records</t>
  </si>
  <si>
    <t>Deputy Manager</t>
  </si>
  <si>
    <t>Staffing</t>
  </si>
  <si>
    <t>Evening cover and reliance on agency staff</t>
  </si>
  <si>
    <t>Rotas; Regulation 44 reports; staff feedback</t>
  </si>
  <si>
    <t>In progress</t>
  </si>
  <si>
    <t>Education</t>
  </si>
  <si>
    <t>Attendance and placement stability</t>
  </si>
  <si>
    <t>Attendance themes; PEP-related themes</t>
  </si>
  <si>
    <t>Health</t>
  </si>
  <si>
    <t>Completion of routine health checks</t>
  </si>
  <si>
    <t>Health outcomes; medication themes</t>
  </si>
  <si>
    <t>Record what was considered and the management-level finding. Avoid duplicating confidential case information unnecessarily — reference it, don't copy it.</t>
  </si>
  <si>
    <t>Evidence category</t>
  </si>
  <si>
    <t>Evidence source</t>
  </si>
  <si>
    <t>Review period</t>
  </si>
  <si>
    <t>Reviewed?</t>
  </si>
  <si>
    <t>Key management finding</t>
  </si>
  <si>
    <t>Follow-up required?</t>
  </si>
  <si>
    <t>Linked finding ID</t>
  </si>
  <si>
    <t>Quality Assurance</t>
  </si>
  <si>
    <t>Regulation 44 reports</t>
  </si>
  <si>
    <t>Jan–Jun 2026</t>
  </si>
  <si>
    <t>Yes</t>
  </si>
  <si>
    <t>Visits completed each month. Recurring theme around evening staffing cover.</t>
  </si>
  <si>
    <t>F-003</t>
  </si>
  <si>
    <t>Previous Regulation 45 action plan</t>
  </si>
  <si>
    <t>Four of five previous actions completed; garden refurbishment carried forward.</t>
  </si>
  <si>
    <t>No</t>
  </si>
  <si>
    <t>Children's Experiences</t>
  </si>
  <si>
    <t>Children's meetings</t>
  </si>
  <si>
    <t>Children asked for more say in weekend activity planning.</t>
  </si>
  <si>
    <t>F-004</t>
  </si>
  <si>
    <t>Complaints</t>
  </si>
  <si>
    <t>One complaint received and resolved; learning shared with the team.</t>
  </si>
  <si>
    <t>Safeguarding</t>
  </si>
  <si>
    <t>Safeguarding themes</t>
  </si>
  <si>
    <t>No new referrals this period; monitoring continues.</t>
  </si>
  <si>
    <t>Missing-from-care themes</t>
  </si>
  <si>
    <t>Two short episodes, both followed procedure; return interviews completed.</t>
  </si>
  <si>
    <t>Behaviour / Support</t>
  </si>
  <si>
    <t>Incident trends</t>
  </si>
  <si>
    <t>Incidents down from 14 to 8 versus the previous period; fewest on evenings with familiar staff.</t>
  </si>
  <si>
    <t>F-002</t>
  </si>
  <si>
    <t>Health outcomes</t>
  </si>
  <si>
    <t>All routine checks up to date; one dental appointment outstanding.</t>
  </si>
  <si>
    <t>F-006</t>
  </si>
  <si>
    <t>Attendance themes</t>
  </si>
  <si>
    <t>Attendance improved for two children; one placement remains fragile.</t>
  </si>
  <si>
    <t>F-005</t>
  </si>
  <si>
    <t>Supervision</t>
  </si>
  <si>
    <t>Supervisions on schedule; quality of recorded reflection varies.</t>
  </si>
  <si>
    <t>Agency use</t>
  </si>
  <si>
    <t>Internal audits</t>
  </si>
  <si>
    <t>Stakeholder Views</t>
  </si>
  <si>
    <t>Themes from children, parents/carers, placing authorities and staff. Record themes, not names — no individual needs to be identified here.</t>
  </si>
  <si>
    <t>Stakeholder group</t>
  </si>
  <si>
    <t>Date / period</t>
  </si>
  <si>
    <t>Method</t>
  </si>
  <si>
    <t>Theme</t>
  </si>
  <si>
    <t>Summary / finding</t>
  </si>
  <si>
    <t>Classification</t>
  </si>
  <si>
    <t>Action required?</t>
  </si>
  <si>
    <t>Mar 2026</t>
  </si>
  <si>
    <t>Children's meeting</t>
  </si>
  <si>
    <t>Activity planning</t>
  </si>
  <si>
    <t>Children want more involvement in choosing weekend activities.</t>
  </si>
  <si>
    <t>Improvement theme</t>
  </si>
  <si>
    <t>May 2026</t>
  </si>
  <si>
    <t>Key-work discussion</t>
  </si>
  <si>
    <t>Feeling settled</t>
  </si>
  <si>
    <t>Two children describe the home as calm and say they feel listened to.</t>
  </si>
  <si>
    <t>Positive theme</t>
  </si>
  <si>
    <t>Apr 2026</t>
  </si>
  <si>
    <t>Telephone feedback</t>
  </si>
  <si>
    <t>Communication</t>
  </si>
  <si>
    <t>Parents value the weekly updates; one asked for earlier notice of appointments.</t>
  </si>
  <si>
    <t>Mixed</t>
  </si>
  <si>
    <t>Feb 2026</t>
  </si>
  <si>
    <t>Team meeting</t>
  </si>
  <si>
    <t>Evening staffing</t>
  </si>
  <si>
    <t>Staff report evenings feel stretched when agency cover is used.</t>
  </si>
  <si>
    <t>Jun 2026</t>
  </si>
  <si>
    <t>Survey</t>
  </si>
  <si>
    <t>Training</t>
  </si>
  <si>
    <t>The team feels recent de-escalation training has helped day-to-day practice.</t>
  </si>
  <si>
    <t>Evidence alone isn't a review — record what it appears to mean. Classify each finding as a strength, an area for improvement, or something needing further review.</t>
  </si>
  <si>
    <t>Finding ID</t>
  </si>
  <si>
    <t>Finding</t>
  </si>
  <si>
    <t>Evidence considered</t>
  </si>
  <si>
    <t>Children's experience / impact</t>
  </si>
  <si>
    <t>Outcomes / development impact</t>
  </si>
  <si>
    <t>Action created?</t>
  </si>
  <si>
    <t>Check</t>
  </si>
  <si>
    <t>Children describe the home as calm and report feeling listened to.</t>
  </si>
  <si>
    <t>Children's meetings; key-work themes</t>
  </si>
  <si>
    <t>Children present as settled and engaged in home life.</t>
  </si>
  <si>
    <t>Supports emotional security and stability.</t>
  </si>
  <si>
    <t>Strength</t>
  </si>
  <si>
    <t>Incidents have reduced markedly and are lowest when familiar staff cover evenings.</t>
  </si>
  <si>
    <t>Incident trends; Regulation 44 reports</t>
  </si>
  <si>
    <t>Calmer evenings for children.</t>
  </si>
  <si>
    <t>Fewer disruptions to routines and sleep.</t>
  </si>
  <si>
    <t>Evening staffing relies on agency cover more than the team would like.</t>
  </si>
  <si>
    <t>Regulation 44 reports; staff feedback</t>
  </si>
  <si>
    <t>Children see more unfamiliar faces at the most sensitive time of day.</t>
  </si>
  <si>
    <t>May affect consistency of support.</t>
  </si>
  <si>
    <t>Area for improvement</t>
  </si>
  <si>
    <t>Children want more involvement in planning weekend activities.</t>
  </si>
  <si>
    <t>Children feel weekend decisions are made for them.</t>
  </si>
  <si>
    <t>Opportunity to build ownership and independence.</t>
  </si>
  <si>
    <t>One education placement remains fragile despite improved attendance overall.</t>
  </si>
  <si>
    <t>Attendance themes; school feedback</t>
  </si>
  <si>
    <t>Uncertainty for the child concerned.</t>
  </si>
  <si>
    <t>Risk to continuity of learning.</t>
  </si>
  <si>
    <t>All routine health checks are complete; one dental appointment is outstanding.</t>
  </si>
  <si>
    <t>Improvement Actions</t>
  </si>
  <si>
    <t>Give every action an owner and a due date. The Status column works itself out — overdue and due-soon actions also surface on the Dashboard.</t>
  </si>
  <si>
    <t>Action ID</t>
  </si>
  <si>
    <t>Source / Finding ID</t>
  </si>
  <si>
    <t>Date created</t>
  </si>
  <si>
    <t>Due date</t>
  </si>
  <si>
    <t>Progress</t>
  </si>
  <si>
    <t>Completion date</t>
  </si>
  <si>
    <t>Outcome / completion note</t>
  </si>
  <si>
    <t>Review evening staffing arrangements and agency use with the provider</t>
  </si>
  <si>
    <t>Introduce a children's weekend activity planning meeting</t>
  </si>
  <si>
    <t>Arrange an education planning meeting with the school and placing authority</t>
  </si>
  <si>
    <t>Not started</t>
  </si>
  <si>
    <t>Book the outstanding dental appointment</t>
  </si>
  <si>
    <t>Complete</t>
  </si>
  <si>
    <t>Appointment attended 20 July.</t>
  </si>
  <si>
    <t>Regulation 45 Quality of Care Review</t>
  </si>
  <si>
    <t>Report preparation workspace. Sections marked “pulled from” update automatically; the rest is yours to write. Print or export to PDF when ready.</t>
  </si>
  <si>
    <t>Date completed</t>
  </si>
  <si>
    <t>REPORT PREPARATION CHECKS</t>
  </si>
  <si>
    <t>Review period entered</t>
  </si>
  <si>
    <t>Stakeholder views considered</t>
  </si>
  <si>
    <t>Findings recorded</t>
  </si>
  <si>
    <t>Improvement actions considered</t>
  </si>
  <si>
    <t>Completion date entered</t>
  </si>
  <si>
    <t>1. Review overview</t>
  </si>
  <si>
    <t>Summarise the review in your own words — scope, headline picture, anything a reader should know first.</t>
  </si>
  <si>
    <t>2. How the review was conducted</t>
  </si>
  <si>
    <t>Describe the evidence and methods considered. The EVIDENCE sheet is your index.</t>
  </si>
  <si>
    <t>3. Children's experiences</t>
  </si>
  <si>
    <t>Pulled from FINDINGS — the “Children's experience / impact” notes. Add your narrative below.</t>
  </si>
  <si>
    <t>4. Outcomes and development</t>
  </si>
  <si>
    <t>Pulled from FINDINGS — the “Outcomes / development impact” notes. Add your narrative below.</t>
  </si>
  <si>
    <t>5. Views considered</t>
  </si>
  <si>
    <t>Coverage is pulled from VIEWS. Summarise the themes from each group below.</t>
  </si>
  <si>
    <t>6. What is working well</t>
  </si>
  <si>
    <t>Pulled from FINDINGS classified as Strength. Review and edit your narrative below.</t>
  </si>
  <si>
    <t>7. Areas for improvement</t>
  </si>
  <si>
    <t>Pulled from FINDINGS classified as Area for improvement.</t>
  </si>
  <si>
    <t>8. Matters requiring further review</t>
  </si>
  <si>
    <t>Pulled from FINDINGS classified as Further review required.</t>
  </si>
  <si>
    <t>9. Improvement action plan</t>
  </si>
  <si>
    <t>Open actions pulled from ACTIONS. Completed actions stay on the ACTIONS sheet as the audit trail.</t>
  </si>
  <si>
    <t>10. Final management summary</t>
  </si>
  <si>
    <t>Your closing summary — overall position, priorities for the next period, anything for the Responsible Individual.</t>
  </si>
  <si>
    <t>Prepared with the Regulation 45 Review Toolkit — an independent management-support resource, not produced or endorsed by Ofsted.</t>
  </si>
  <si>
    <t>Roles</t>
  </si>
  <si>
    <t>YesNo</t>
  </si>
  <si>
    <t>ReviewAreas</t>
  </si>
  <si>
    <t>PlanStatus</t>
  </si>
  <si>
    <t>EvidenceCategories</t>
  </si>
  <si>
    <t>EvidenceSources</t>
  </si>
  <si>
    <t>StakeholderGroups</t>
  </si>
  <si>
    <t>ViewMethods</t>
  </si>
  <si>
    <t>ViewClassifications</t>
  </si>
  <si>
    <t>FindingClassifications</t>
  </si>
  <si>
    <t>ActionProgress</t>
  </si>
  <si>
    <t>Validation lists for the workbook's dropdowns. Hidden in the released file; unhide via Home → Format → Hide &amp; Unhide if you need to inspect it.</t>
  </si>
  <si>
    <t>Outcomes</t>
  </si>
  <si>
    <t>Previous Regulation 45 review</t>
  </si>
  <si>
    <t>Owner / Director</t>
  </si>
  <si>
    <t>Follow-up required</t>
  </si>
  <si>
    <t>Ofsted inspection findings</t>
  </si>
  <si>
    <t>Advocacy</t>
  </si>
  <si>
    <t>Information only</t>
  </si>
  <si>
    <t>No longer required</t>
  </si>
  <si>
    <t>Operations Manager</t>
  </si>
  <si>
    <t>Individual feedback</t>
  </si>
  <si>
    <t>Quality / Compliance</t>
  </si>
  <si>
    <t>Statement of Purpose review</t>
  </si>
  <si>
    <t>Meeting</t>
  </si>
  <si>
    <t>Other</t>
  </si>
  <si>
    <t>Relationships</t>
  </si>
  <si>
    <t>Location assessment / review</t>
  </si>
  <si>
    <t>Activities</t>
  </si>
  <si>
    <t>Email feedback</t>
  </si>
  <si>
    <t>Family / contact</t>
  </si>
  <si>
    <t>Individual feedback themes</t>
  </si>
  <si>
    <t>Placement review</t>
  </si>
  <si>
    <t>Professional feedback</t>
  </si>
  <si>
    <t>Leadership</t>
  </si>
  <si>
    <t>Compliments</t>
  </si>
  <si>
    <t>Advocacy themes</t>
  </si>
  <si>
    <t>Supervision themes</t>
  </si>
  <si>
    <t>Environment</t>
  </si>
  <si>
    <t>Key-work themes</t>
  </si>
  <si>
    <t>Workshop</t>
  </si>
  <si>
    <t>Previous improvement actions</t>
  </si>
  <si>
    <t>Serious incidents</t>
  </si>
  <si>
    <t>Regulation 40 notifications</t>
  </si>
  <si>
    <t>Restraint / restrictive-practice trends</t>
  </si>
  <si>
    <t>Behaviour-support reviews</t>
  </si>
  <si>
    <t>Medication themes</t>
  </si>
  <si>
    <t>Access to health services</t>
  </si>
  <si>
    <t>Education progress</t>
  </si>
  <si>
    <t>PEP-related themes</t>
  </si>
  <si>
    <t>School / college feedback</t>
  </si>
  <si>
    <t>Staffing stability</t>
  </si>
  <si>
    <t>Vacancies</t>
  </si>
  <si>
    <t>Competency</t>
  </si>
  <si>
    <t>Recruitment themes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</si>
</sst>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26" x14ac:knownFonts="1">
    <font>
      <color theme="1"/>
      <family val="2"/>
      <scheme val="minor"/>
      <sz val="11"/>
      <name val="Calibri"/>
    </font>
    <font>
      <b/>
      <color rgb="FFB45309"/>
      <sz val="11"/>
    </font>
    <font>
      <b/>
      <color rgb="FF94A3B8"/>
      <sz val="9"/>
    </font>
    <font>
      <b/>
      <color rgb="FF0F172A"/>
      <sz val="22"/>
    </font>
    <font>
      <color rgb="FF475569"/>
      <sz val="12"/>
    </font>
    <font>
      <b/>
      <color rgb="FF0F766E"/>
      <sz val="10"/>
    </font>
    <font>
      <color rgb="FF475569"/>
      <sz val="11"/>
    </font>
    <font>
      <b/>
      <color rgb="FF115E59"/>
      <sz val="12"/>
    </font>
    <font>
      <b/>
      <color rgb="FF0F766E"/>
      <sz val="12"/>
    </font>
    <font>
      <i/>
      <color rgb="FF94A3B8"/>
      <sz val="9"/>
    </font>
    <font>
      <u/>
      <color rgb="FF0F766E"/>
      <sz val="9"/>
    </font>
    <font>
      <color rgb="FF94A3B8"/>
      <sz val="9"/>
    </font>
    <font>
      <u/>
      <color rgb="FF0F766E"/>
      <sz val="10"/>
    </font>
    <font>
      <b/>
      <color rgb="FF0F172A"/>
      <sz val="20"/>
    </font>
    <font>
      <b/>
      <color rgb="FF115E59"/>
      <sz val="11"/>
    </font>
    <font>
      <color rgb="FF94A3B8"/>
      <sz val="10"/>
    </font>
    <font>
      <b/>
      <color rgb="FF0F172A"/>
      <sz val="26"/>
    </font>
    <font>
      <color rgb="FF475569"/>
      <sz val="10"/>
    </font>
    <font>
      <color rgb="FF0F172A"/>
      <sz val="11"/>
    </font>
    <font>
      <sz val="10"/>
    </font>
    <font>
      <b/>
      <color rgb="FF475569"/>
      <sz val="10"/>
    </font>
    <font>
      <b/>
      <color rgb="FF0F172A"/>
      <sz val="18"/>
    </font>
    <font>
      <i/>
      <color rgb="FF475569"/>
      <sz val="10"/>
    </font>
    <font>
      <b/>
      <color rgb="FF475569"/>
      <sz val="11"/>
    </font>
    <font>
      <b/>
      <color rgb="FF0F172A"/>
      <sz val="11"/>
    </font>
    <font>
      <b/>
      <color rgb="FF0F172A"/>
      <sz val="14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E6F4F3"/>
      </patternFill>
    </fill>
    <fill>
      <patternFill patternType="solid">
        <fgColor rgb="FFF1F5F9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0" fillId="0" borderId="1" xfId="0" applyNumberFormat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9" fillId="0" borderId="0" xfId="0" applyFont="1"/>
    <xf numFmtId="0" fontId="10" fillId="0" borderId="0" xfId="0" applyFont="1"/>
    <xf numFmtId="0" fontId="7" fillId="3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4" fillId="3" borderId="0" xfId="0" applyFont="1" applyFill="1" applyAlignment="1">
      <alignment horizontal="center" vertical="center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left" vertical="bottom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4" borderId="2" xfId="0" applyFont="1" applyFill="1" applyBorder="1"/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vertical="top"/>
    </xf>
    <xf numFmtId="0" fontId="23" fillId="4" borderId="2" xfId="0" applyFont="1" applyFill="1" applyBorder="1" applyAlignment="1">
      <alignment vertical="center" wrapText="1"/>
    </xf>
    <xf numFmtId="0" fontId="0" fillId="0" borderId="1" xfId="0" applyBorder="1" applyAlignment="1" applyProtection="1">
      <alignment vertical="top" wrapText="1"/>
      <protection locked="0"/>
    </xf>
    <xf numFmtId="0" fontId="17" fillId="5" borderId="2" xfId="0" applyFont="1" applyFill="1" applyBorder="1" applyAlignment="1">
      <alignment vertical="top" wrapText="1"/>
    </xf>
    <xf numFmtId="164" fontId="0" fillId="0" borderId="1" xfId="0" applyNumberFormat="1" applyBorder="1" applyAlignment="1" applyProtection="1">
      <alignment vertical="top" wrapText="1"/>
      <protection locked="0"/>
    </xf>
    <xf numFmtId="0" fontId="17" fillId="5" borderId="2" xfId="0" applyFont="1" applyFill="1" applyBorder="1" applyAlignment="1">
      <alignment horizontal="center" vertical="center"/>
    </xf>
    <xf numFmtId="0" fontId="22" fillId="0" borderId="0" xfId="0" applyFont="1"/>
    <xf numFmtId="0" fontId="24" fillId="0" borderId="0" xfId="0" applyFont="1"/>
    <xf numFmtId="0" fontId="25" fillId="0" borderId="0" xfId="0" applyFont="1"/>
    <xf numFmtId="0" fontId="6" fillId="5" borderId="2" xfId="0" applyFont="1" applyFill="1" applyBorder="1" applyAlignment="1">
      <alignment vertical="top" wrapText="1"/>
    </xf>
    <xf numFmtId="0" fontId="20" fillId="0" borderId="0" xfId="0" applyFont="1"/>
  </cellXfs>
  <cellStyles count="1">
    <cellStyle name="Normal" xfId="0" builtinId="0"/>
  </cellStyles>
  <dxfs count="23">
    <dxf>
      <font>
        <color rgb="FF047857"/>
      </font>
      <fill>
        <patternFill patternType="solid">
          <bgColor rgb="FFD1FAE5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115E59"/>
      </font>
      <fill>
        <patternFill patternType="solid">
          <bgColor rgb="FFE6F4F3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115E59"/>
      </font>
      <fill>
        <patternFill patternType="solid">
          <bgColor rgb="FFE6F4F3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B45309"/>
      </font>
      <fill>
        <patternFill patternType="solid">
          <bgColor rgb="FFFEF3C7"/>
        </patternFill>
      </fill>
    </dxf>
    <dxf>
      <fill>
        <patternFill patternType="solid">
          <bgColor rgb="FFF8FAFC"/>
        </patternFill>
      </fill>
    </dxf>
    <dxf>
      <fill>
        <patternFill patternType="solid">
          <bgColor rgb="FFF8FAFC"/>
        </patternFill>
      </fill>
    </dxf>
    <dxf>
      <fill>
        <patternFill patternType="solid">
          <bgColor rgb="FFF8FAFC"/>
        </patternFill>
      </fill>
    </dxf>
    <dxf>
      <font>
        <color rgb="FFB45309"/>
      </font>
      <fill>
        <patternFill patternType="solid">
          <bgColor rgb="FFFEF3C7"/>
        </patternFill>
      </fill>
    </dxf>
    <dxf>
      <fill>
        <patternFill patternType="solid">
          <bgColor rgb="FFF8FAFC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B91C1C"/>
      </font>
      <fill>
        <patternFill patternType="solid">
          <bgColor rgb="FFFEE2E2"/>
        </patternFill>
      </fill>
    </dxf>
    <dxf>
      <fill>
        <patternFill patternType="solid">
          <bgColor rgb="FFF8FAFC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115E59"/>
      </font>
      <fill>
        <patternFill patternType="solid">
          <bgColor rgb="FFE6F4F3"/>
        </patternFill>
      </fill>
    </dxf>
    <dxf>
      <font>
        <color rgb="FFB45309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8" Type="http://schemas.openxmlformats.org/officeDocument/2006/relationships/hyperlink" Target="https://your-domain.example/#subscribe" TargetMode="External"/></Relationships>
</file>

<file path=xl/worksheets/_rels/sheet2.xml.rels><?xml version="1.0" encoding="UTF-8" standalone="yes"?>
<Relationships xmlns="http://schemas.openxmlformats.org/package/2006/relationships"></Relationships>
</file>

<file path=xl/worksheets/_rels/sheet3.xml.rels><?xml version="1.0" encoding="UTF-8" standalone="yes"?>
<Relationships xmlns="http://schemas.openxmlformats.org/package/2006/relationships"></Relationships>
</file>

<file path=xl/worksheets/_rels/sheet4.xml.rels><?xml version="1.0" encoding="UTF-8" standalone="yes"?>
<Relationships xmlns="http://schemas.openxmlformats.org/package/2006/relationships"></Relationships>
</file>

<file path=xl/worksheets/_rels/sheet5.xml.rels><?xml version="1.0" encoding="UTF-8" standalone="yes"?>
<Relationships xmlns="http://schemas.openxmlformats.org/package/2006/relationships"></Relationships>
</file>

<file path=xl/worksheets/_rels/sheet6.xml.rels><?xml version="1.0" encoding="UTF-8" standalone="yes"?>
<Relationships xmlns="http://schemas.openxmlformats.org/package/2006/relationships"></Relationships>
</file>

<file path=xl/worksheets/_rels/sheet7.xml.rels><?xml version="1.0" encoding="UTF-8" standalone="yes"?>
<Relationships xmlns="http://schemas.openxmlformats.org/package/2006/relationships"></Relationships>
</file>

<file path=xl/worksheets/_rels/sheet8.xml.rels><?xml version="1.0" encoding="UTF-8" standalone="yes"?>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B1:G32"/>
  <sheetViews>
    <sheetView workbookViewId="0" showGridLines="0" zoomScale="120"/>
  </sheetViews>
  <sheetFormatPr defaultRowHeight="16" outlineLevelRow="0" outlineLevelCol="0" x14ac:dyDescent="55" customHeight="1"/>
  <cols>
    <col min="1" max="1" width="2" customWidth="1"/>
    <col min="2" max="3" width="24" customWidth="1"/>
    <col min="4" max="4" width="4" customWidth="1"/>
    <col min="5" max="5" width="44" customWidth="1"/>
    <col min="6" max="6" width="12" customWidth="1"/>
    <col min="7" max="7" width="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4" customHeight="1" spans="2:2" x14ac:dyDescent="0.25">
      <c r="B2" s="2" t="s">
        <v>1</v>
      </c>
    </row>
    <row r="3" ht="34" customHeight="1" spans="2:2" x14ac:dyDescent="0.25">
      <c r="B3" s="3" t="s">
        <v>2</v>
      </c>
    </row>
    <row r="4" ht="22" customHeight="1" spans="2:2" x14ac:dyDescent="0.25">
      <c r="B4" s="4">
        <f>IF($C$7="","Set up your review below — it takes about two minutes.",CHOOSE(MONTH($C$7),"January","February","March","April","May","June","July","August","September","October","November","December")&amp;" "&amp;YEAR($C$7)&amp;" – "&amp;CHOOSE(MONTH($C$8),"January","February","March","April","May","June","July","August","September","October","November","December")&amp;" "&amp;YEAR($C$8)&amp;"   ·   "&amp;$C$12)</f>
      </c>
    </row>
    <row r="5" ht="8" customHeight="1" x14ac:dyDescent="0.25"/>
    <row r="6" spans="2:5" x14ac:dyDescent="0.25">
      <c r="B6" s="5" t="s">
        <v>3</v>
      </c>
      <c r="E6" s="5" t="s">
        <v>4</v>
      </c>
    </row>
    <row r="7" ht="20" customHeight="1" spans="2:5" x14ac:dyDescent="0.25">
      <c r="B7" s="6" t="s">
        <v>5</v>
      </c>
      <c r="C7" s="7">
        <v>46023</v>
      </c>
      <c r="E7" s="8" t="s">
        <v>6</v>
      </c>
    </row>
    <row r="8" ht="20" customHeight="1" spans="2:5" x14ac:dyDescent="0.25">
      <c r="B8" s="6" t="s">
        <v>7</v>
      </c>
      <c r="C8" s="7">
        <v>46203</v>
      </c>
      <c r="E8" s="8" t="s">
        <v>8</v>
      </c>
    </row>
    <row r="9" ht="20" customHeight="1" spans="2:5" x14ac:dyDescent="0.25">
      <c r="B9" s="6" t="s">
        <v>9</v>
      </c>
      <c r="C9" s="7">
        <v>46209</v>
      </c>
      <c r="E9" s="8" t="s">
        <v>10</v>
      </c>
    </row>
    <row r="10" ht="20" customHeight="1" spans="2:5" x14ac:dyDescent="0.25">
      <c r="B10" s="6" t="s">
        <v>11</v>
      </c>
      <c r="C10" s="7">
        <v>46265</v>
      </c>
      <c r="E10" s="8" t="s">
        <v>12</v>
      </c>
    </row>
    <row r="11" ht="20" customHeight="1" spans="2:5" x14ac:dyDescent="0.25">
      <c r="B11" s="6" t="s">
        <v>13</v>
      </c>
      <c r="C11" s="7"/>
      <c r="E11" s="8" t="s">
        <v>14</v>
      </c>
    </row>
    <row r="12" ht="20" customHeight="1" spans="2:5" x14ac:dyDescent="0.25">
      <c r="B12" s="6" t="s">
        <v>15</v>
      </c>
      <c r="C12" s="9">
        <f>IF($C$7="","—","R45-"&amp;YEAR($C$7)&amp;"-"&amp;IF(MONTH($C$7)&lt;7,"H1","H2"))</f>
      </c>
      <c r="E12" s="8" t="s">
        <v>16</v>
      </c>
    </row>
    <row r="13" ht="20" customHeight="1" spans="5:5" x14ac:dyDescent="0.25">
      <c r="E13" s="8" t="s">
        <v>17</v>
      </c>
    </row>
    <row r="14" ht="10" customHeight="1" x14ac:dyDescent="0.25"/>
    <row r="15" spans="2:5" x14ac:dyDescent="0.25">
      <c r="B15" s="5" t="s">
        <v>18</v>
      </c>
      <c r="E15" s="5" t="s">
        <v>19</v>
      </c>
    </row>
    <row r="16" ht="18" customHeight="1" spans="2:5" x14ac:dyDescent="0.25">
      <c r="B16" s="6" t="s">
        <v>20</v>
      </c>
      <c r="C16" s="10" t="s">
        <v>21</v>
      </c>
      <c r="E16" s="6" t="s">
        <v>22</v>
      </c>
    </row>
    <row r="17" ht="18" customHeight="1" spans="2:5" x14ac:dyDescent="0.25">
      <c r="B17" s="6" t="s">
        <v>23</v>
      </c>
      <c r="C17" s="10" t="s">
        <v>24</v>
      </c>
      <c r="E17" s="6" t="s">
        <v>25</v>
      </c>
    </row>
    <row r="18" ht="18" customHeight="1" spans="2:5" x14ac:dyDescent="0.25">
      <c r="B18" s="6" t="s">
        <v>26</v>
      </c>
      <c r="C18" s="10" t="s">
        <v>27</v>
      </c>
      <c r="E18" s="6" t="s">
        <v>28</v>
      </c>
    </row>
    <row r="19" ht="18" customHeight="1" spans="2:5" x14ac:dyDescent="0.25">
      <c r="B19" s="6" t="s">
        <v>29</v>
      </c>
      <c r="C19" s="10" t="s">
        <v>30</v>
      </c>
      <c r="E19" s="6" t="s">
        <v>31</v>
      </c>
    </row>
    <row r="20" ht="18" customHeight="1" spans="2:5" x14ac:dyDescent="0.25">
      <c r="B20" s="6" t="s">
        <v>32</v>
      </c>
      <c r="C20" s="10" t="s">
        <v>33</v>
      </c>
      <c r="E20" s="6" t="s">
        <v>34</v>
      </c>
    </row>
    <row r="21" ht="18" customHeight="1" spans="2:5" x14ac:dyDescent="0.25">
      <c r="B21" s="6" t="s">
        <v>35</v>
      </c>
      <c r="C21" s="10" t="s">
        <v>30</v>
      </c>
      <c r="E21" s="6" t="s">
        <v>36</v>
      </c>
    </row>
    <row r="22" ht="18" customHeight="1" spans="5:5" x14ac:dyDescent="0.25">
      <c r="E22" s="6" t="s">
        <v>37</v>
      </c>
    </row>
    <row r="23" spans="2:5" x14ac:dyDescent="0.25">
      <c r="B23" s="11" t="s">
        <v>38</v>
      </c>
      <c r="E23" s="12" t="s">
        <v>39</v>
      </c>
    </row>
    <row r="24" ht="10" customHeight="1" x14ac:dyDescent="0.25"/>
    <row r="25" spans="2:2" x14ac:dyDescent="0.25">
      <c r="B25" s="5" t="s">
        <v>40</v>
      </c>
    </row>
    <row r="26" ht="30" customHeight="1" spans="2:6" x14ac:dyDescent="0.25">
      <c r="B26" s="13" t="s">
        <v>41</v>
      </c>
      <c r="C26" s="13"/>
      <c r="D26" s="13"/>
      <c r="E26" s="13"/>
      <c r="F26" s="13"/>
    </row>
    <row r="28" ht="20" customHeight="1" spans="2:6" x14ac:dyDescent="0.25">
      <c r="B28" s="14" t="s">
        <v>42</v>
      </c>
      <c r="C28" s="14"/>
      <c r="D28" s="14"/>
      <c r="E28" s="14"/>
      <c r="F28" s="14"/>
    </row>
    <row r="29" ht="20" customHeight="1" spans="2:6" x14ac:dyDescent="0.25">
      <c r="B29" s="14"/>
      <c r="C29" s="14"/>
      <c r="D29" s="14"/>
      <c r="E29" s="14"/>
      <c r="F29" s="14"/>
    </row>
    <row r="31" spans="2:2" x14ac:dyDescent="0.25">
      <c r="B31" s="15" t="s">
        <v>43</v>
      </c>
    </row>
    <row r="32" spans="2:2" x14ac:dyDescent="0.25">
      <c r="B32" s="11" t="s">
        <v>44</v>
      </c>
    </row>
  </sheetData>
  <sheetProtection sheet="1" formatCells="0" formatColumns="0" formatRows="0" sort="0" autoFilter="0"/>
  <mergeCells count="3">
    <mergeCell ref="A1:G1"/>
    <mergeCell ref="B26:F26"/>
    <mergeCell ref="B28:F29"/>
  </mergeCells>
  <dataValidations count="1">
    <dataValidation type="date" operator="greaterThanOrEqual" allowBlank="1" showErrorMessage="1" errorStyle="warning" errorTitle="Check the dates" error="The review period end is before the start date." sqref="C8">
      <formula1>37073</formula1>
    </dataValidation>
  </dataValidations>
  <hyperlinks>
    <hyperlink ref="E7" location="DASHBOARD!A1"/>
    <hyperlink ref="E8" location="'REVIEW PLAN'!A1"/>
    <hyperlink ref="E9" location="EVIDENCE!A1"/>
    <hyperlink ref="E10" location="VIEWS!A1"/>
    <hyperlink ref="E11" location="FINDINGS!A1"/>
    <hyperlink ref="E12" location="ACTIONS!A1"/>
    <hyperlink ref="E13" location="REPORT!A1"/>
    <hyperlink ref="E2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5E59"/>
  </sheetPr>
  <dimension ref="A1:E40"/>
  <sheetViews>
    <sheetView workbookViewId="0" showGridLines="0" zoomScale="120"/>
  </sheetViews>
  <sheetFormatPr defaultRowHeight="15" outlineLevelRow="0" outlineLevelCol="0" x14ac:dyDescent="55"/>
  <cols>
    <col min="1" max="1" width="3" customWidth="1"/>
    <col min="2" max="2" width="46" customWidth="1"/>
    <col min="3" max="3" width="26" customWidth="1"/>
    <col min="4" max="5" width="18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ht="14" customHeight="1" spans="1:5" x14ac:dyDescent="0.25">
      <c r="A2" s="2" t="s">
        <v>1</v>
      </c>
      <c r="E2" s="16" t="s">
        <v>45</v>
      </c>
    </row>
    <row r="3" ht="32" customHeight="1" spans="1:1" x14ac:dyDescent="0.25">
      <c r="A3" s="17" t="s">
        <v>46</v>
      </c>
    </row>
    <row r="4" spans="2:5" x14ac:dyDescent="0.25">
      <c r="B4" s="4">
        <f>IF(START!$C$7="","Review period not set — see START",DAY(START!$C$7)&amp;" "&amp;CHOOSE(MONTH(START!$C$7),"Jan","Feb","Mar","Apr","May","Jun","Jul","Aug","Sep","Oct","Nov","Dec")&amp;" "&amp;YEAR(START!$C$7)&amp;" – "&amp;DAY(START!$C$8)&amp;" "&amp;CHOOSE(MONTH(START!$C$8),"Jan","Feb","Mar","Apr","May","Jun","Jul","Aug","Sep","Oct","Nov","Dec")&amp;" "&amp;YEAR(START!$C$8))</f>
      </c>
      <c r="C4" s="18">
        <f>IF(START!$C$11&lt;&gt;"","Complete",IF(START!$C$9&lt;&gt;"","In progress","Not started"))</f>
      </c>
      <c r="D4" s="19">
        <f>"Target completion: "&amp;IF(START!$C$10="","—",DAY(START!$C$10)&amp;" "&amp;CHOOSE(MONTH(START!$C$10),"Jan","Feb","Mar","Apr","May","Jun","Jul","Aug","Sep","Oct","Nov","Dec")&amp;" "&amp;YEAR(START!$C$10))</f>
      </c>
      <c r="E4" s="19"/>
    </row>
    <row r="6" ht="36" customHeight="1" spans="2:5" x14ac:dyDescent="0.25">
      <c r="B6" s="20">
        <f>COUNTIF(EVIDENCE!$D$7:$D$206,"Yes")&amp;" / "&amp;COUNTA(EVIDENCE!$B$7:$B$206)</f>
      </c>
      <c r="C6" s="20">
        <f>((COUNTIF(VIEWS!$A$7:$A$156,"Children")&gt;0)+(COUNTIF(VIEWS!$A$7:$A$156,"Parents / Carers")&gt;0)+(COUNTIF(VIEWS!$A$7:$A$156,"Placing Authorities / Professionals")&gt;0)+(COUNTIF(VIEWS!$A$7:$A$156,"Staff")&gt;0))&amp;" / 4"</f>
      </c>
      <c r="D6" s="20">
        <f>COUNTA(FINDINGS!$C$7:$C$106)</f>
      </c>
      <c r="E6" s="20">
        <f>COUNT(ACTIONS!$K$7:$K$156)</f>
      </c>
    </row>
    <row r="7" spans="2:5" x14ac:dyDescent="0.25">
      <c r="B7" s="21" t="s">
        <v>47</v>
      </c>
      <c r="C7" s="21" t="s">
        <v>48</v>
      </c>
      <c r="D7" s="21" t="s">
        <v>49</v>
      </c>
      <c r="E7" s="21" t="s">
        <v>50</v>
      </c>
    </row>
    <row r="10" spans="2:2" x14ac:dyDescent="0.25">
      <c r="B10" s="5" t="s">
        <v>51</v>
      </c>
    </row>
    <row r="11" spans="2:3" x14ac:dyDescent="0.25">
      <c r="B11" s="22" t="s">
        <v>52</v>
      </c>
      <c r="C11" s="23">
        <f>IF(AND(START!$C$7&lt;&gt;"",START!$C$8&lt;&gt;""),"Complete","Not started")</f>
      </c>
    </row>
    <row r="12" spans="2:3" x14ac:dyDescent="0.25">
      <c r="B12" s="22" t="s">
        <v>53</v>
      </c>
      <c r="C12" s="23">
        <f>IF(COUNTA('REVIEW PLAN'!$A$7:$A$36)=0,"Not started",IF(COUNTIF('REVIEW PLAN'!$E$7:$E$36,"Reviewed")&gt;=COUNTA('REVIEW PLAN'!$A$7:$A$36),"Complete","In progress"))</f>
      </c>
    </row>
    <row r="13" spans="2:3" x14ac:dyDescent="0.25">
      <c r="B13" s="22" t="s">
        <v>54</v>
      </c>
      <c r="C13" s="23">
        <f>IF(COUNTA(EVIDENCE!$B$7:$B$206)=0,"Not started",IF(COUNTIF(EVIDENCE!$D$7:$D$206,"Yes")&gt;=COUNTA(EVIDENCE!$B$7:$B$206),"Complete","In progress"))</f>
      </c>
    </row>
    <row r="14" spans="2:3" x14ac:dyDescent="0.25">
      <c r="B14" s="22" t="s">
        <v>55</v>
      </c>
      <c r="C14" s="23">
        <f>IF(COUNTA(VIEWS!$A$7:$A$156)=0,"Not started",IF(((COUNTIF(VIEWS!$A$7:$A$156,"Children")&gt;0)+(COUNTIF(VIEWS!$A$7:$A$156,"Parents / Carers")&gt;0)+(COUNTIF(VIEWS!$A$7:$A$156,"Placing Authorities / Professionals")&gt;0)+(COUNTIF(VIEWS!$A$7:$A$156,"Staff")&gt;0))=4,"Complete","In progress"))</f>
      </c>
    </row>
    <row r="15" spans="2:3" x14ac:dyDescent="0.25">
      <c r="B15" s="22" t="s">
        <v>49</v>
      </c>
      <c r="C15" s="23">
        <f>IF(COUNTA(FINDINGS!$C$7:$C$106)=0,"Not started","In progress")</f>
      </c>
    </row>
    <row r="16" spans="2:3" x14ac:dyDescent="0.25">
      <c r="B16" s="22" t="s">
        <v>56</v>
      </c>
      <c r="C16" s="23">
        <f>IF(START!$C$11&lt;&gt;"","Complete","Not started")</f>
      </c>
    </row>
    <row r="18" spans="2:2" x14ac:dyDescent="0.25">
      <c r="B18" s="5" t="s">
        <v>57</v>
      </c>
    </row>
    <row r="19" spans="2:5" x14ac:dyDescent="0.25">
      <c r="B19" s="24" t="s">
        <v>58</v>
      </c>
      <c r="C19" s="24" t="s">
        <v>59</v>
      </c>
      <c r="D19" s="24" t="s">
        <v>60</v>
      </c>
      <c r="E19" s="24" t="s">
        <v>61</v>
      </c>
    </row>
    <row r="20" spans="2:5" x14ac:dyDescent="0.25">
      <c r="B20" s="25">
        <f>IFERROR(INDEX(ACTIONS!$C$7:$C$156,MATCH(SMALL(ACTIONS!$L$7:$L$156,ROW()-19),ACTIONS!$L$7:$L$156,0)),"")</f>
      </c>
      <c r="C20" s="26">
        <f>IFERROR(INDEX(ACTIONS!$D$7:$D$156,MATCH(SMALL(ACTIONS!$L$7:$L$156,ROW()-19),ACTIONS!$L$7:$L$156,0)),"")</f>
      </c>
      <c r="D20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0" s="27">
        <f>IFERROR(INDEX(ACTIONS!$J$7:$J$156,MATCH(SMALL(ACTIONS!$L$7:$L$156,ROW()-19),ACTIONS!$L$7:$L$156,0)),"")</f>
      </c>
    </row>
    <row r="21" spans="2:5" x14ac:dyDescent="0.25">
      <c r="B21" s="25">
        <f>IFERROR(INDEX(ACTIONS!$C$7:$C$156,MATCH(SMALL(ACTIONS!$L$7:$L$156,ROW()-19),ACTIONS!$L$7:$L$156,0)),"")</f>
      </c>
      <c r="C21" s="26">
        <f>IFERROR(INDEX(ACTIONS!$D$7:$D$156,MATCH(SMALL(ACTIONS!$L$7:$L$156,ROW()-19),ACTIONS!$L$7:$L$156,0)),"")</f>
      </c>
      <c r="D21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1" s="27">
        <f>IFERROR(INDEX(ACTIONS!$J$7:$J$156,MATCH(SMALL(ACTIONS!$L$7:$L$156,ROW()-19),ACTIONS!$L$7:$L$156,0)),"")</f>
      </c>
    </row>
    <row r="22" spans="2:5" x14ac:dyDescent="0.25">
      <c r="B22" s="25">
        <f>IFERROR(INDEX(ACTIONS!$C$7:$C$156,MATCH(SMALL(ACTIONS!$L$7:$L$156,ROW()-19),ACTIONS!$L$7:$L$156,0)),"")</f>
      </c>
      <c r="C22" s="26">
        <f>IFERROR(INDEX(ACTIONS!$D$7:$D$156,MATCH(SMALL(ACTIONS!$L$7:$L$156,ROW()-19),ACTIONS!$L$7:$L$156,0)),"")</f>
      </c>
      <c r="D22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2" s="27">
        <f>IFERROR(INDEX(ACTIONS!$J$7:$J$156,MATCH(SMALL(ACTIONS!$L$7:$L$156,ROW()-19),ACTIONS!$L$7:$L$156,0)),"")</f>
      </c>
    </row>
    <row r="23" spans="2:5" x14ac:dyDescent="0.25">
      <c r="B23" s="25">
        <f>IFERROR(INDEX(ACTIONS!$C$7:$C$156,MATCH(SMALL(ACTIONS!$L$7:$L$156,ROW()-19),ACTIONS!$L$7:$L$156,0)),"")</f>
      </c>
      <c r="C23" s="26">
        <f>IFERROR(INDEX(ACTIONS!$D$7:$D$156,MATCH(SMALL(ACTIONS!$L$7:$L$156,ROW()-19),ACTIONS!$L$7:$L$156,0)),"")</f>
      </c>
      <c r="D23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3" s="27">
        <f>IFERROR(INDEX(ACTIONS!$J$7:$J$156,MATCH(SMALL(ACTIONS!$L$7:$L$156,ROW()-19),ACTIONS!$L$7:$L$156,0)),"")</f>
      </c>
    </row>
    <row r="24" spans="2:5" x14ac:dyDescent="0.25">
      <c r="B24" s="25">
        <f>IFERROR(INDEX(ACTIONS!$C$7:$C$156,MATCH(SMALL(ACTIONS!$L$7:$L$156,ROW()-19),ACTIONS!$L$7:$L$156,0)),"")</f>
      </c>
      <c r="C24" s="26">
        <f>IFERROR(INDEX(ACTIONS!$D$7:$D$156,MATCH(SMALL(ACTIONS!$L$7:$L$156,ROW()-19),ACTIONS!$L$7:$L$156,0)),"")</f>
      </c>
      <c r="D24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4" s="27">
        <f>IFERROR(INDEX(ACTIONS!$J$7:$J$156,MATCH(SMALL(ACTIONS!$L$7:$L$156,ROW()-19),ACTIONS!$L$7:$L$156,0)),"")</f>
      </c>
    </row>
    <row r="25" spans="2:5" x14ac:dyDescent="0.25">
      <c r="B25" s="25">
        <f>IFERROR(INDEX(ACTIONS!$C$7:$C$156,MATCH(SMALL(ACTIONS!$L$7:$L$156,ROW()-19),ACTIONS!$L$7:$L$156,0)),"")</f>
      </c>
      <c r="C25" s="26">
        <f>IFERROR(INDEX(ACTIONS!$D$7:$D$156,MATCH(SMALL(ACTIONS!$L$7:$L$156,ROW()-19),ACTIONS!$L$7:$L$156,0)),"")</f>
      </c>
      <c r="D25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5" s="27">
        <f>IFERROR(INDEX(ACTIONS!$J$7:$J$156,MATCH(SMALL(ACTIONS!$L$7:$L$156,ROW()-19),ACTIONS!$L$7:$L$156,0)),"")</f>
      </c>
    </row>
    <row r="26" spans="2:5" x14ac:dyDescent="0.25">
      <c r="B26" s="25">
        <f>IFERROR(INDEX(ACTIONS!$C$7:$C$156,MATCH(SMALL(ACTIONS!$L$7:$L$156,ROW()-19),ACTIONS!$L$7:$L$156,0)),"")</f>
      </c>
      <c r="C26" s="26">
        <f>IFERROR(INDEX(ACTIONS!$D$7:$D$156,MATCH(SMALL(ACTIONS!$L$7:$L$156,ROW()-19),ACTIONS!$L$7:$L$156,0)),"")</f>
      </c>
      <c r="D26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6" s="27">
        <f>IFERROR(INDEX(ACTIONS!$J$7:$J$156,MATCH(SMALL(ACTIONS!$L$7:$L$156,ROW()-19),ACTIONS!$L$7:$L$156,0)),"")</f>
      </c>
    </row>
    <row r="27" spans="2:5" x14ac:dyDescent="0.25">
      <c r="B27" s="25">
        <f>IFERROR(INDEX(ACTIONS!$C$7:$C$156,MATCH(SMALL(ACTIONS!$L$7:$L$156,ROW()-19),ACTIONS!$L$7:$L$156,0)),"")</f>
      </c>
      <c r="C27" s="26">
        <f>IFERROR(INDEX(ACTIONS!$D$7:$D$156,MATCH(SMALL(ACTIONS!$L$7:$L$156,ROW()-19),ACTIONS!$L$7:$L$156,0)),"")</f>
      </c>
      <c r="D27" s="26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7" s="27">
        <f>IFERROR(INDEX(ACTIONS!$J$7:$J$156,MATCH(SMALL(ACTIONS!$L$7:$L$156,ROW()-19),ACTIONS!$L$7:$L$156,0)),"")</f>
      </c>
    </row>
    <row r="29" spans="2:2" x14ac:dyDescent="0.25">
      <c r="B29" s="5" t="s">
        <v>62</v>
      </c>
    </row>
    <row r="30" spans="2:4" x14ac:dyDescent="0.25">
      <c r="B30" s="3">
        <f>COUNTIF(FINDINGS!$G$7:$G$106,"Strength")</f>
      </c>
      <c r="C30" s="3">
        <f>COUNTIF(FINDINGS!$G$7:$G$106,"Area for improvement")</f>
      </c>
      <c r="D30" s="3">
        <f>COUNTIF(FINDINGS!$G$7:$G$106,"Further review required")</f>
      </c>
    </row>
    <row r="31" spans="2:4" x14ac:dyDescent="0.25">
      <c r="B31" s="21" t="s">
        <v>63</v>
      </c>
      <c r="C31" s="21" t="s">
        <v>64</v>
      </c>
      <c r="D31" s="21" t="s">
        <v>65</v>
      </c>
    </row>
    <row r="33" spans="2:2" x14ac:dyDescent="0.25">
      <c r="B33" s="5" t="s">
        <v>66</v>
      </c>
    </row>
    <row r="34" spans="2:3" x14ac:dyDescent="0.25">
      <c r="B34" s="22" t="s">
        <v>67</v>
      </c>
      <c r="C34" s="23">
        <f>IF(COUNTIF(VIEWS!$A$7:$A$156,"Children")&gt;0,"Considered","Outstanding")</f>
      </c>
    </row>
    <row r="35" spans="2:3" x14ac:dyDescent="0.25">
      <c r="B35" s="22" t="s">
        <v>68</v>
      </c>
      <c r="C35" s="23">
        <f>IF(COUNTIF(VIEWS!$A$7:$A$156,"Parents / Carers")&gt;0,"Considered","Outstanding")</f>
      </c>
    </row>
    <row r="36" spans="2:3" x14ac:dyDescent="0.25">
      <c r="B36" s="22" t="s">
        <v>69</v>
      </c>
      <c r="C36" s="23">
        <f>IF(COUNTIF(VIEWS!$A$7:$A$156,"Placing Authorities / Professionals")&gt;0,"Considered","Outstanding")</f>
      </c>
    </row>
    <row r="37" spans="2:3" x14ac:dyDescent="0.25">
      <c r="B37" s="22" t="s">
        <v>70</v>
      </c>
      <c r="C37" s="23">
        <f>IF(COUNTIF(VIEWS!$A$7:$A$156,"Staff")&gt;0,"Considered","Outstanding")</f>
      </c>
    </row>
    <row r="39" spans="2:2" x14ac:dyDescent="0.25">
      <c r="B39" s="11" t="s">
        <v>71</v>
      </c>
    </row>
    <row r="40" spans="2:2" x14ac:dyDescent="0.25">
      <c r="B40" s="15" t="s">
        <v>72</v>
      </c>
    </row>
  </sheetData>
  <sheetProtection sheet="1" formatCells="0" formatColumns="0" formatRows="0" sort="0" autoFilter="0"/>
  <mergeCells count="2">
    <mergeCell ref="A1:E1"/>
    <mergeCell ref="D4:E4"/>
  </mergeCells>
  <conditionalFormatting sqref="C4">
    <cfRule type="expression" dxfId="0" priority="24">
      <formula>$C$4="Complete"</formula>
    </cfRule>
  </conditionalFormatting>
  <conditionalFormatting sqref="C11:C16">
    <cfRule type="expression" dxfId="1" priority="25">
      <formula>$C11="Complete"</formula>
    </cfRule>
  </conditionalFormatting>
  <conditionalFormatting sqref="C11:C16">
    <cfRule type="expression" dxfId="2" priority="26">
      <formula>$C11="In progress"</formula>
    </cfRule>
  </conditionalFormatting>
  <conditionalFormatting sqref="E20:E27">
    <cfRule type="expression" dxfId="3" priority="27">
      <formula>$E20="Overdue"</formula>
    </cfRule>
  </conditionalFormatting>
  <conditionalFormatting sqref="E20:E27">
    <cfRule type="expression" dxfId="4" priority="28">
      <formula>$E20="Due soon"</formula>
    </cfRule>
  </conditionalFormatting>
  <conditionalFormatting sqref="E20:E27">
    <cfRule type="expression" dxfId="5" priority="29">
      <formula>$E20="On track"</formula>
    </cfRule>
  </conditionalFormatting>
  <conditionalFormatting sqref="C34:C37">
    <cfRule type="expression" dxfId="6" priority="30">
      <formula>$C34="Considered"</formula>
    </cfRule>
  </conditionalFormatting>
  <conditionalFormatting sqref="C34:C37">
    <cfRule type="expression" dxfId="7" priority="31">
      <formula>$C34="Outstanding"</formula>
    </cfRule>
  </conditionalFormatting>
  <hyperlinks>
    <hyperlink ref="E2" location="START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E3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40" customWidth="1"/>
    <col min="4" max="4" width="22" customWidth="1"/>
    <col min="5" max="5" width="18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ht="14" customHeight="1" spans="1:5" x14ac:dyDescent="0.25">
      <c r="A2" s="2" t="s">
        <v>1</v>
      </c>
      <c r="E2" s="16" t="s">
        <v>73</v>
      </c>
    </row>
    <row r="3" ht="30" customHeight="1" spans="1:1" x14ac:dyDescent="0.25">
      <c r="A3" s="28" t="s">
        <v>74</v>
      </c>
    </row>
    <row r="4" ht="26" customHeight="1" spans="1:1" x14ac:dyDescent="0.25">
      <c r="A4" s="29" t="s">
        <v>75</v>
      </c>
    </row>
    <row r="6" ht="30" customHeight="1" spans="1:5" x14ac:dyDescent="0.25">
      <c r="A6" s="30" t="s">
        <v>76</v>
      </c>
      <c r="B6" s="30" t="s">
        <v>77</v>
      </c>
      <c r="C6" s="30" t="s">
        <v>78</v>
      </c>
      <c r="D6" s="30" t="s">
        <v>79</v>
      </c>
      <c r="E6" s="30" t="s">
        <v>61</v>
      </c>
    </row>
    <row r="7" spans="1:5" x14ac:dyDescent="0.25">
      <c r="A7" s="31" t="s">
        <v>80</v>
      </c>
      <c r="B7" s="31" t="s">
        <v>81</v>
      </c>
      <c r="C7" s="31" t="s">
        <v>82</v>
      </c>
      <c r="D7" s="31" t="s">
        <v>29</v>
      </c>
      <c r="E7" s="31" t="s">
        <v>83</v>
      </c>
    </row>
    <row r="8" spans="1:5" x14ac:dyDescent="0.25">
      <c r="A8" s="31" t="s">
        <v>84</v>
      </c>
      <c r="B8" s="31" t="s">
        <v>85</v>
      </c>
      <c r="C8" s="31" t="s">
        <v>86</v>
      </c>
      <c r="D8" s="31" t="s">
        <v>87</v>
      </c>
      <c r="E8" s="31" t="s">
        <v>83</v>
      </c>
    </row>
    <row r="9" spans="1:5" x14ac:dyDescent="0.25">
      <c r="A9" s="31" t="s">
        <v>88</v>
      </c>
      <c r="B9" s="31" t="s">
        <v>89</v>
      </c>
      <c r="C9" s="31" t="s">
        <v>90</v>
      </c>
      <c r="D9" s="31" t="s">
        <v>29</v>
      </c>
      <c r="E9" s="31" t="s">
        <v>91</v>
      </c>
    </row>
    <row r="10" spans="1:5" x14ac:dyDescent="0.25">
      <c r="A10" s="31" t="s">
        <v>92</v>
      </c>
      <c r="B10" s="31" t="s">
        <v>93</v>
      </c>
      <c r="C10" s="31" t="s">
        <v>94</v>
      </c>
      <c r="D10" s="31" t="s">
        <v>29</v>
      </c>
      <c r="E10" s="31" t="s">
        <v>91</v>
      </c>
    </row>
    <row r="11" spans="1:5" x14ac:dyDescent="0.25">
      <c r="A11" s="31" t="s">
        <v>95</v>
      </c>
      <c r="B11" s="31" t="s">
        <v>96</v>
      </c>
      <c r="C11" s="31" t="s">
        <v>97</v>
      </c>
      <c r="D11" s="31" t="s">
        <v>87</v>
      </c>
      <c r="E11" s="31" t="s">
        <v>83</v>
      </c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31"/>
      <c r="B17" s="31"/>
      <c r="C17" s="31"/>
      <c r="D17" s="31"/>
      <c r="E17" s="31"/>
    </row>
    <row r="18" spans="1:5" x14ac:dyDescent="0.25">
      <c r="A18" s="31"/>
      <c r="B18" s="31"/>
      <c r="C18" s="31"/>
      <c r="D18" s="31"/>
      <c r="E18" s="31"/>
    </row>
    <row r="19" spans="1:5" x14ac:dyDescent="0.25">
      <c r="A19" s="31"/>
      <c r="B19" s="31"/>
      <c r="C19" s="31"/>
      <c r="D19" s="31"/>
      <c r="E19" s="31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31"/>
      <c r="B21" s="31"/>
      <c r="C21" s="31"/>
      <c r="D21" s="31"/>
      <c r="E21" s="31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31"/>
      <c r="B23" s="31"/>
      <c r="C23" s="31"/>
      <c r="D23" s="31"/>
      <c r="E23" s="31"/>
    </row>
    <row r="24" spans="1:5" x14ac:dyDescent="0.25">
      <c r="A24" s="31"/>
      <c r="B24" s="31"/>
      <c r="C24" s="31"/>
      <c r="D24" s="31"/>
      <c r="E24" s="31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31"/>
      <c r="B27" s="31"/>
      <c r="C27" s="31"/>
      <c r="D27" s="31"/>
      <c r="E27" s="31"/>
    </row>
    <row r="28" spans="1:5" x14ac:dyDescent="0.25">
      <c r="A28" s="31"/>
      <c r="B28" s="31"/>
      <c r="C28" s="31"/>
      <c r="D28" s="31"/>
      <c r="E28" s="31"/>
    </row>
    <row r="29" spans="1:5" x14ac:dyDescent="0.25">
      <c r="A29" s="31"/>
      <c r="B29" s="31"/>
      <c r="C29" s="31"/>
      <c r="D29" s="31"/>
      <c r="E29" s="31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31"/>
      <c r="B34" s="31"/>
      <c r="C34" s="31"/>
      <c r="D34" s="31"/>
      <c r="E34" s="31"/>
    </row>
    <row r="35" spans="1:5" x14ac:dyDescent="0.25">
      <c r="A35" s="31"/>
      <c r="B35" s="31"/>
      <c r="C35" s="31"/>
      <c r="D35" s="31"/>
      <c r="E35" s="31"/>
    </row>
    <row r="36" spans="1:5" x14ac:dyDescent="0.25">
      <c r="A36" s="31"/>
      <c r="B36" s="31"/>
      <c r="C36" s="31"/>
      <c r="D36" s="31"/>
      <c r="E36" s="31"/>
    </row>
  </sheetData>
  <sheetProtection sheet="1" formatCells="0" formatColumns="0" formatRows="0" sort="0" autoFilter="0"/>
  <autoFilter ref="A6:E6"/>
  <mergeCells count="1">
    <mergeCell ref="A1:E1"/>
  </mergeCells>
  <conditionalFormatting sqref="A7:E36">
    <cfRule type="expression" dxfId="8" priority="32">
      <formula>MOD(ROW(),2)=1</formula>
    </cfRule>
  </conditionalFormatting>
  <dataValidations count="3">
    <dataValidation type="list" allowBlank="1" sqref="A7:A36">
      <formula1>ReviewAreas</formula1>
    </dataValidation>
    <dataValidation type="list" allowBlank="1" sqref="D7:D36">
      <formula1>Roles</formula1>
    </dataValidation>
    <dataValidation type="list" allowBlank="1" showErrorMessage="1" errorStyle="stop" errorTitle="Choose from the list" error="Choose one of: Not started, In progress, Reviewed, Follow-up required." sqref="E7:E36">
      <formula1>PlanStatus</formula1>
    </dataValidation>
  </dataValidations>
  <hyperlinks>
    <hyperlink ref="E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G20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16" customWidth="1"/>
    <col min="4" max="4" width="11" customWidth="1"/>
    <col min="5" max="5" width="52" customWidth="1"/>
    <col min="6" max="7" width="14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4" customHeight="1" spans="1:7" x14ac:dyDescent="0.25">
      <c r="A2" s="2" t="s">
        <v>1</v>
      </c>
      <c r="G2" s="16" t="s">
        <v>73</v>
      </c>
    </row>
    <row r="3" ht="30" customHeight="1" spans="1:1" x14ac:dyDescent="0.25">
      <c r="A3" s="28" t="s">
        <v>54</v>
      </c>
    </row>
    <row r="4" ht="26" customHeight="1" spans="1:1" x14ac:dyDescent="0.25">
      <c r="A4" s="29" t="s">
        <v>98</v>
      </c>
    </row>
    <row r="6" ht="30" customHeight="1" spans="1:7" x14ac:dyDescent="0.25">
      <c r="A6" s="30" t="s">
        <v>99</v>
      </c>
      <c r="B6" s="30" t="s">
        <v>100</v>
      </c>
      <c r="C6" s="30" t="s">
        <v>101</v>
      </c>
      <c r="D6" s="30" t="s">
        <v>102</v>
      </c>
      <c r="E6" s="30" t="s">
        <v>103</v>
      </c>
      <c r="F6" s="30" t="s">
        <v>104</v>
      </c>
      <c r="G6" s="30" t="s">
        <v>105</v>
      </c>
    </row>
    <row r="7" spans="1:7" x14ac:dyDescent="0.25">
      <c r="A7" s="31" t="s">
        <v>106</v>
      </c>
      <c r="B7" s="31" t="s">
        <v>107</v>
      </c>
      <c r="C7" s="31" t="s">
        <v>108</v>
      </c>
      <c r="D7" s="31" t="s">
        <v>109</v>
      </c>
      <c r="E7" s="31" t="s">
        <v>110</v>
      </c>
      <c r="F7" s="31" t="s">
        <v>109</v>
      </c>
      <c r="G7" s="31" t="s">
        <v>111</v>
      </c>
    </row>
    <row r="8" spans="1:7" x14ac:dyDescent="0.25">
      <c r="A8" s="31" t="s">
        <v>106</v>
      </c>
      <c r="B8" s="31" t="s">
        <v>112</v>
      </c>
      <c r="C8" s="31" t="s">
        <v>108</v>
      </c>
      <c r="D8" s="31" t="s">
        <v>109</v>
      </c>
      <c r="E8" s="31" t="s">
        <v>113</v>
      </c>
      <c r="F8" s="31" t="s">
        <v>114</v>
      </c>
      <c r="G8" s="31"/>
    </row>
    <row r="9" spans="1:7" x14ac:dyDescent="0.25">
      <c r="A9" s="31" t="s">
        <v>115</v>
      </c>
      <c r="B9" s="31" t="s">
        <v>116</v>
      </c>
      <c r="C9" s="31" t="s">
        <v>108</v>
      </c>
      <c r="D9" s="31" t="s">
        <v>109</v>
      </c>
      <c r="E9" s="31" t="s">
        <v>117</v>
      </c>
      <c r="F9" s="31" t="s">
        <v>109</v>
      </c>
      <c r="G9" s="31" t="s">
        <v>118</v>
      </c>
    </row>
    <row r="10" spans="1:7" x14ac:dyDescent="0.25">
      <c r="A10" s="31" t="s">
        <v>115</v>
      </c>
      <c r="B10" s="31" t="s">
        <v>119</v>
      </c>
      <c r="C10" s="31" t="s">
        <v>108</v>
      </c>
      <c r="D10" s="31" t="s">
        <v>109</v>
      </c>
      <c r="E10" s="31" t="s">
        <v>120</v>
      </c>
      <c r="F10" s="31" t="s">
        <v>114</v>
      </c>
      <c r="G10" s="31"/>
    </row>
    <row r="11" spans="1:7" x14ac:dyDescent="0.25">
      <c r="A11" s="31" t="s">
        <v>121</v>
      </c>
      <c r="B11" s="31" t="s">
        <v>122</v>
      </c>
      <c r="C11" s="31" t="s">
        <v>108</v>
      </c>
      <c r="D11" s="31" t="s">
        <v>109</v>
      </c>
      <c r="E11" s="31" t="s">
        <v>123</v>
      </c>
      <c r="F11" s="31" t="s">
        <v>114</v>
      </c>
      <c r="G11" s="31"/>
    </row>
    <row r="12" spans="1:7" x14ac:dyDescent="0.25">
      <c r="A12" s="31" t="s">
        <v>121</v>
      </c>
      <c r="B12" s="31" t="s">
        <v>124</v>
      </c>
      <c r="C12" s="31" t="s">
        <v>108</v>
      </c>
      <c r="D12" s="31" t="s">
        <v>109</v>
      </c>
      <c r="E12" s="31" t="s">
        <v>125</v>
      </c>
      <c r="F12" s="31" t="s">
        <v>114</v>
      </c>
      <c r="G12" s="31"/>
    </row>
    <row r="13" spans="1:7" x14ac:dyDescent="0.25">
      <c r="A13" s="31" t="s">
        <v>126</v>
      </c>
      <c r="B13" s="31" t="s">
        <v>127</v>
      </c>
      <c r="C13" s="31" t="s">
        <v>108</v>
      </c>
      <c r="D13" s="31" t="s">
        <v>109</v>
      </c>
      <c r="E13" s="31" t="s">
        <v>128</v>
      </c>
      <c r="F13" s="31" t="s">
        <v>109</v>
      </c>
      <c r="G13" s="31" t="s">
        <v>129</v>
      </c>
    </row>
    <row r="14" spans="1:7" x14ac:dyDescent="0.25">
      <c r="A14" s="31" t="s">
        <v>95</v>
      </c>
      <c r="B14" s="31" t="s">
        <v>130</v>
      </c>
      <c r="C14" s="31" t="s">
        <v>108</v>
      </c>
      <c r="D14" s="31" t="s">
        <v>109</v>
      </c>
      <c r="E14" s="31" t="s">
        <v>131</v>
      </c>
      <c r="F14" s="31" t="s">
        <v>109</v>
      </c>
      <c r="G14" s="31" t="s">
        <v>132</v>
      </c>
    </row>
    <row r="15" spans="1:7" x14ac:dyDescent="0.25">
      <c r="A15" s="31" t="s">
        <v>92</v>
      </c>
      <c r="B15" s="31" t="s">
        <v>133</v>
      </c>
      <c r="C15" s="31" t="s">
        <v>108</v>
      </c>
      <c r="D15" s="31" t="s">
        <v>109</v>
      </c>
      <c r="E15" s="31" t="s">
        <v>134</v>
      </c>
      <c r="F15" s="31" t="s">
        <v>109</v>
      </c>
      <c r="G15" s="31" t="s">
        <v>135</v>
      </c>
    </row>
    <row r="16" spans="1:7" x14ac:dyDescent="0.25">
      <c r="A16" s="31" t="s">
        <v>88</v>
      </c>
      <c r="B16" s="31" t="s">
        <v>136</v>
      </c>
      <c r="C16" s="31" t="s">
        <v>108</v>
      </c>
      <c r="D16" s="31" t="s">
        <v>109</v>
      </c>
      <c r="E16" s="31" t="s">
        <v>137</v>
      </c>
      <c r="F16" s="31" t="s">
        <v>114</v>
      </c>
      <c r="G16" s="31"/>
    </row>
    <row r="17" spans="1:7" x14ac:dyDescent="0.25">
      <c r="A17" s="31" t="s">
        <v>88</v>
      </c>
      <c r="B17" s="31" t="s">
        <v>138</v>
      </c>
      <c r="C17" s="31" t="s">
        <v>108</v>
      </c>
      <c r="D17" s="31" t="s">
        <v>114</v>
      </c>
      <c r="E17" s="31"/>
      <c r="F17" s="31" t="s">
        <v>114</v>
      </c>
      <c r="G17" s="31"/>
    </row>
    <row r="18" spans="1:7" x14ac:dyDescent="0.25">
      <c r="A18" s="31" t="s">
        <v>106</v>
      </c>
      <c r="B18" s="31" t="s">
        <v>139</v>
      </c>
      <c r="C18" s="31" t="s">
        <v>108</v>
      </c>
      <c r="D18" s="31" t="s">
        <v>114</v>
      </c>
      <c r="E18" s="31"/>
      <c r="F18" s="31" t="s">
        <v>114</v>
      </c>
      <c r="G18" s="31"/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x14ac:dyDescent="0.25">
      <c r="A20" s="31"/>
      <c r="B20" s="31"/>
      <c r="C20" s="31"/>
      <c r="D20" s="31"/>
      <c r="E20" s="31"/>
      <c r="F20" s="31"/>
      <c r="G20" s="31"/>
    </row>
    <row r="21" spans="1:7" x14ac:dyDescent="0.25">
      <c r="A21" s="31"/>
      <c r="B21" s="31"/>
      <c r="C21" s="31"/>
      <c r="D21" s="31"/>
      <c r="E21" s="31"/>
      <c r="F21" s="31"/>
      <c r="G21" s="31"/>
    </row>
    <row r="22" spans="1:7" x14ac:dyDescent="0.25">
      <c r="A22" s="31"/>
      <c r="B22" s="31"/>
      <c r="C22" s="31"/>
      <c r="D22" s="31"/>
      <c r="E22" s="31"/>
      <c r="F22" s="31"/>
      <c r="G22" s="31"/>
    </row>
    <row r="23" spans="1:7" x14ac:dyDescent="0.25">
      <c r="A23" s="31"/>
      <c r="B23" s="31"/>
      <c r="C23" s="31"/>
      <c r="D23" s="31"/>
      <c r="E23" s="31"/>
      <c r="F23" s="31"/>
      <c r="G23" s="31"/>
    </row>
    <row r="24" spans="1:7" x14ac:dyDescent="0.25">
      <c r="A24" s="31"/>
      <c r="B24" s="31"/>
      <c r="C24" s="31"/>
      <c r="D24" s="31"/>
      <c r="E24" s="31"/>
      <c r="F24" s="31"/>
      <c r="G24" s="31"/>
    </row>
    <row r="25" spans="1:7" x14ac:dyDescent="0.25">
      <c r="A25" s="31"/>
      <c r="B25" s="31"/>
      <c r="C25" s="31"/>
      <c r="D25" s="31"/>
      <c r="E25" s="31"/>
      <c r="F25" s="31"/>
      <c r="G25" s="31"/>
    </row>
    <row r="26" spans="1:7" x14ac:dyDescent="0.25">
      <c r="A26" s="31"/>
      <c r="B26" s="31"/>
      <c r="C26" s="31"/>
      <c r="D26" s="31"/>
      <c r="E26" s="31"/>
      <c r="F26" s="31"/>
      <c r="G26" s="31"/>
    </row>
    <row r="27" spans="1:7" x14ac:dyDescent="0.25">
      <c r="A27" s="31"/>
      <c r="B27" s="31"/>
      <c r="C27" s="31"/>
      <c r="D27" s="31"/>
      <c r="E27" s="31"/>
      <c r="F27" s="31"/>
      <c r="G27" s="31"/>
    </row>
    <row r="28" spans="1:7" x14ac:dyDescent="0.25">
      <c r="A28" s="31"/>
      <c r="B28" s="31"/>
      <c r="C28" s="31"/>
      <c r="D28" s="31"/>
      <c r="E28" s="31"/>
      <c r="F28" s="31"/>
      <c r="G28" s="31"/>
    </row>
    <row r="29" spans="1:7" x14ac:dyDescent="0.25">
      <c r="A29" s="31"/>
      <c r="B29" s="31"/>
      <c r="C29" s="31"/>
      <c r="D29" s="31"/>
      <c r="E29" s="31"/>
      <c r="F29" s="31"/>
      <c r="G29" s="31"/>
    </row>
    <row r="30" spans="1:7" x14ac:dyDescent="0.25">
      <c r="A30" s="31"/>
      <c r="B30" s="31"/>
      <c r="C30" s="31"/>
      <c r="D30" s="31"/>
      <c r="E30" s="31"/>
      <c r="F30" s="31"/>
      <c r="G30" s="31"/>
    </row>
    <row r="31" spans="1:7" x14ac:dyDescent="0.25">
      <c r="A31" s="31"/>
      <c r="B31" s="31"/>
      <c r="C31" s="31"/>
      <c r="D31" s="31"/>
      <c r="E31" s="31"/>
      <c r="F31" s="31"/>
      <c r="G31" s="31"/>
    </row>
    <row r="32" spans="1:7" x14ac:dyDescent="0.25">
      <c r="A32" s="31"/>
      <c r="B32" s="31"/>
      <c r="C32" s="31"/>
      <c r="D32" s="31"/>
      <c r="E32" s="31"/>
      <c r="F32" s="31"/>
      <c r="G32" s="31"/>
    </row>
    <row r="33" spans="1:7" x14ac:dyDescent="0.25">
      <c r="A33" s="31"/>
      <c r="B33" s="31"/>
      <c r="C33" s="31"/>
      <c r="D33" s="31"/>
      <c r="E33" s="31"/>
      <c r="F33" s="31"/>
      <c r="G33" s="31"/>
    </row>
    <row r="34" spans="1:7" x14ac:dyDescent="0.25">
      <c r="A34" s="31"/>
      <c r="B34" s="31"/>
      <c r="C34" s="31"/>
      <c r="D34" s="31"/>
      <c r="E34" s="31"/>
      <c r="F34" s="31"/>
      <c r="G34" s="31"/>
    </row>
    <row r="35" spans="1:7" x14ac:dyDescent="0.25">
      <c r="A35" s="31"/>
      <c r="B35" s="31"/>
      <c r="C35" s="31"/>
      <c r="D35" s="31"/>
      <c r="E35" s="31"/>
      <c r="F35" s="31"/>
      <c r="G35" s="31"/>
    </row>
    <row r="36" spans="1:7" x14ac:dyDescent="0.25">
      <c r="A36" s="31"/>
      <c r="B36" s="31"/>
      <c r="C36" s="31"/>
      <c r="D36" s="31"/>
      <c r="E36" s="31"/>
      <c r="F36" s="31"/>
      <c r="G36" s="31"/>
    </row>
    <row r="37" spans="1:7" x14ac:dyDescent="0.25">
      <c r="A37" s="31"/>
      <c r="B37" s="31"/>
      <c r="C37" s="31"/>
      <c r="D37" s="31"/>
      <c r="E37" s="31"/>
      <c r="F37" s="31"/>
      <c r="G37" s="31"/>
    </row>
    <row r="38" spans="1:7" x14ac:dyDescent="0.25">
      <c r="A38" s="31"/>
      <c r="B38" s="31"/>
      <c r="C38" s="31"/>
      <c r="D38" s="31"/>
      <c r="E38" s="31"/>
      <c r="F38" s="31"/>
      <c r="G38" s="31"/>
    </row>
    <row r="39" spans="1:7" x14ac:dyDescent="0.25">
      <c r="A39" s="31"/>
      <c r="B39" s="31"/>
      <c r="C39" s="31"/>
      <c r="D39" s="31"/>
      <c r="E39" s="31"/>
      <c r="F39" s="31"/>
      <c r="G39" s="31"/>
    </row>
    <row r="40" spans="1:7" x14ac:dyDescent="0.25">
      <c r="A40" s="31"/>
      <c r="B40" s="31"/>
      <c r="C40" s="31"/>
      <c r="D40" s="31"/>
      <c r="E40" s="31"/>
      <c r="F40" s="31"/>
      <c r="G40" s="31"/>
    </row>
    <row r="41" spans="1:7" x14ac:dyDescent="0.25">
      <c r="A41" s="31"/>
      <c r="B41" s="31"/>
      <c r="C41" s="31"/>
      <c r="D41" s="31"/>
      <c r="E41" s="31"/>
      <c r="F41" s="31"/>
      <c r="G41" s="31"/>
    </row>
    <row r="42" spans="1:7" x14ac:dyDescent="0.25">
      <c r="A42" s="31"/>
      <c r="B42" s="31"/>
      <c r="C42" s="31"/>
      <c r="D42" s="31"/>
      <c r="E42" s="31"/>
      <c r="F42" s="31"/>
      <c r="G42" s="31"/>
    </row>
    <row r="43" spans="1:7" x14ac:dyDescent="0.25">
      <c r="A43" s="31"/>
      <c r="B43" s="31"/>
      <c r="C43" s="31"/>
      <c r="D43" s="31"/>
      <c r="E43" s="31"/>
      <c r="F43" s="31"/>
      <c r="G43" s="31"/>
    </row>
    <row r="44" spans="1:7" x14ac:dyDescent="0.25">
      <c r="A44" s="31"/>
      <c r="B44" s="31"/>
      <c r="C44" s="31"/>
      <c r="D44" s="31"/>
      <c r="E44" s="31"/>
      <c r="F44" s="31"/>
      <c r="G44" s="31"/>
    </row>
    <row r="45" spans="1:7" x14ac:dyDescent="0.25">
      <c r="A45" s="31"/>
      <c r="B45" s="31"/>
      <c r="C45" s="31"/>
      <c r="D45" s="31"/>
      <c r="E45" s="31"/>
      <c r="F45" s="31"/>
      <c r="G45" s="31"/>
    </row>
    <row r="46" spans="1:7" x14ac:dyDescent="0.25">
      <c r="A46" s="31"/>
      <c r="B46" s="31"/>
      <c r="C46" s="31"/>
      <c r="D46" s="31"/>
      <c r="E46" s="31"/>
      <c r="F46" s="31"/>
      <c r="G46" s="31"/>
    </row>
    <row r="47" spans="1:7" x14ac:dyDescent="0.25">
      <c r="A47" s="31"/>
      <c r="B47" s="31"/>
      <c r="C47" s="31"/>
      <c r="D47" s="31"/>
      <c r="E47" s="31"/>
      <c r="F47" s="31"/>
      <c r="G47" s="31"/>
    </row>
    <row r="48" spans="1:7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1"/>
      <c r="B50" s="31"/>
      <c r="C50" s="31"/>
      <c r="D50" s="31"/>
      <c r="E50" s="31"/>
      <c r="F50" s="31"/>
      <c r="G50" s="31"/>
    </row>
    <row r="51" spans="1:7" x14ac:dyDescent="0.25">
      <c r="A51" s="31"/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x14ac:dyDescent="0.25">
      <c r="A72" s="31"/>
      <c r="B72" s="31"/>
      <c r="C72" s="31"/>
      <c r="D72" s="31"/>
      <c r="E72" s="31"/>
      <c r="F72" s="31"/>
      <c r="G72" s="31"/>
    </row>
    <row r="73" spans="1:7" x14ac:dyDescent="0.25">
      <c r="A73" s="31"/>
      <c r="B73" s="31"/>
      <c r="C73" s="31"/>
      <c r="D73" s="31"/>
      <c r="E73" s="31"/>
      <c r="F73" s="31"/>
      <c r="G73" s="31"/>
    </row>
    <row r="74" spans="1:7" x14ac:dyDescent="0.25">
      <c r="A74" s="31"/>
      <c r="B74" s="31"/>
      <c r="C74" s="31"/>
      <c r="D74" s="31"/>
      <c r="E74" s="31"/>
      <c r="F74" s="31"/>
      <c r="G74" s="31"/>
    </row>
    <row r="75" spans="1:7" x14ac:dyDescent="0.25">
      <c r="A75" s="31"/>
      <c r="B75" s="31"/>
      <c r="C75" s="31"/>
      <c r="D75" s="31"/>
      <c r="E75" s="31"/>
      <c r="F75" s="31"/>
      <c r="G75" s="31"/>
    </row>
    <row r="76" spans="1:7" x14ac:dyDescent="0.25">
      <c r="A76" s="31"/>
      <c r="B76" s="31"/>
      <c r="C76" s="31"/>
      <c r="D76" s="31"/>
      <c r="E76" s="31"/>
      <c r="F76" s="31"/>
      <c r="G76" s="31"/>
    </row>
    <row r="77" spans="1:7" x14ac:dyDescent="0.25">
      <c r="A77" s="31"/>
      <c r="B77" s="31"/>
      <c r="C77" s="31"/>
      <c r="D77" s="31"/>
      <c r="E77" s="31"/>
      <c r="F77" s="31"/>
      <c r="G77" s="31"/>
    </row>
    <row r="78" spans="1:7" x14ac:dyDescent="0.25">
      <c r="A78" s="31"/>
      <c r="B78" s="31"/>
      <c r="C78" s="31"/>
      <c r="D78" s="31"/>
      <c r="E78" s="31"/>
      <c r="F78" s="31"/>
      <c r="G78" s="31"/>
    </row>
    <row r="79" spans="1:7" x14ac:dyDescent="0.25">
      <c r="A79" s="31"/>
      <c r="B79" s="31"/>
      <c r="C79" s="31"/>
      <c r="D79" s="31"/>
      <c r="E79" s="31"/>
      <c r="F79" s="31"/>
      <c r="G79" s="31"/>
    </row>
    <row r="80" spans="1:7" x14ac:dyDescent="0.25">
      <c r="A80" s="31"/>
      <c r="B80" s="31"/>
      <c r="C80" s="31"/>
      <c r="D80" s="31"/>
      <c r="E80" s="31"/>
      <c r="F80" s="31"/>
      <c r="G80" s="31"/>
    </row>
    <row r="81" spans="1:7" x14ac:dyDescent="0.25">
      <c r="A81" s="31"/>
      <c r="B81" s="31"/>
      <c r="C81" s="31"/>
      <c r="D81" s="31"/>
      <c r="E81" s="31"/>
      <c r="F81" s="31"/>
      <c r="G81" s="31"/>
    </row>
    <row r="82" spans="1:7" x14ac:dyDescent="0.25">
      <c r="A82" s="31"/>
      <c r="B82" s="31"/>
      <c r="C82" s="31"/>
      <c r="D82" s="31"/>
      <c r="E82" s="31"/>
      <c r="F82" s="31"/>
      <c r="G82" s="31"/>
    </row>
    <row r="83" spans="1:7" x14ac:dyDescent="0.25">
      <c r="A83" s="31"/>
      <c r="B83" s="31"/>
      <c r="C83" s="31"/>
      <c r="D83" s="31"/>
      <c r="E83" s="31"/>
      <c r="F83" s="31"/>
      <c r="G83" s="31"/>
    </row>
    <row r="84" spans="1:7" x14ac:dyDescent="0.25">
      <c r="A84" s="31"/>
      <c r="B84" s="31"/>
      <c r="C84" s="31"/>
      <c r="D84" s="31"/>
      <c r="E84" s="31"/>
      <c r="F84" s="31"/>
      <c r="G84" s="31"/>
    </row>
    <row r="85" spans="1:7" x14ac:dyDescent="0.25">
      <c r="A85" s="31"/>
      <c r="B85" s="31"/>
      <c r="C85" s="31"/>
      <c r="D85" s="31"/>
      <c r="E85" s="31"/>
      <c r="F85" s="31"/>
      <c r="G85" s="31"/>
    </row>
    <row r="86" spans="1:7" x14ac:dyDescent="0.25">
      <c r="A86" s="31"/>
      <c r="B86" s="31"/>
      <c r="C86" s="31"/>
      <c r="D86" s="31"/>
      <c r="E86" s="31"/>
      <c r="F86" s="31"/>
      <c r="G86" s="31"/>
    </row>
    <row r="87" spans="1:7" x14ac:dyDescent="0.25">
      <c r="A87" s="31"/>
      <c r="B87" s="31"/>
      <c r="C87" s="31"/>
      <c r="D87" s="31"/>
      <c r="E87" s="31"/>
      <c r="F87" s="31"/>
      <c r="G87" s="31"/>
    </row>
    <row r="88" spans="1:7" x14ac:dyDescent="0.25">
      <c r="A88" s="31"/>
      <c r="B88" s="31"/>
      <c r="C88" s="31"/>
      <c r="D88" s="31"/>
      <c r="E88" s="31"/>
      <c r="F88" s="31"/>
      <c r="G88" s="31"/>
    </row>
    <row r="89" spans="1:7" x14ac:dyDescent="0.25">
      <c r="A89" s="31"/>
      <c r="B89" s="31"/>
      <c r="C89" s="31"/>
      <c r="D89" s="31"/>
      <c r="E89" s="31"/>
      <c r="F89" s="31"/>
      <c r="G89" s="31"/>
    </row>
    <row r="90" spans="1:7" x14ac:dyDescent="0.25">
      <c r="A90" s="31"/>
      <c r="B90" s="31"/>
      <c r="C90" s="31"/>
      <c r="D90" s="31"/>
      <c r="E90" s="31"/>
      <c r="F90" s="31"/>
      <c r="G90" s="31"/>
    </row>
    <row r="91" spans="1:7" x14ac:dyDescent="0.25">
      <c r="A91" s="31"/>
      <c r="B91" s="31"/>
      <c r="C91" s="31"/>
      <c r="D91" s="31"/>
      <c r="E91" s="31"/>
      <c r="F91" s="31"/>
      <c r="G91" s="31"/>
    </row>
    <row r="92" spans="1:7" x14ac:dyDescent="0.25">
      <c r="A92" s="31"/>
      <c r="B92" s="31"/>
      <c r="C92" s="31"/>
      <c r="D92" s="31"/>
      <c r="E92" s="31"/>
      <c r="F92" s="31"/>
      <c r="G92" s="31"/>
    </row>
    <row r="93" spans="1:7" x14ac:dyDescent="0.25">
      <c r="A93" s="31"/>
      <c r="B93" s="31"/>
      <c r="C93" s="31"/>
      <c r="D93" s="31"/>
      <c r="E93" s="31"/>
      <c r="F93" s="31"/>
      <c r="G93" s="31"/>
    </row>
    <row r="94" spans="1:7" x14ac:dyDescent="0.25">
      <c r="A94" s="31"/>
      <c r="B94" s="31"/>
      <c r="C94" s="31"/>
      <c r="D94" s="31"/>
      <c r="E94" s="31"/>
      <c r="F94" s="31"/>
      <c r="G94" s="31"/>
    </row>
    <row r="95" spans="1:7" x14ac:dyDescent="0.25">
      <c r="A95" s="31"/>
      <c r="B95" s="31"/>
      <c r="C95" s="31"/>
      <c r="D95" s="31"/>
      <c r="E95" s="31"/>
      <c r="F95" s="31"/>
      <c r="G95" s="31"/>
    </row>
    <row r="96" spans="1:7" x14ac:dyDescent="0.25">
      <c r="A96" s="31"/>
      <c r="B96" s="31"/>
      <c r="C96" s="31"/>
      <c r="D96" s="31"/>
      <c r="E96" s="31"/>
      <c r="F96" s="31"/>
      <c r="G96" s="31"/>
    </row>
    <row r="97" spans="1:7" x14ac:dyDescent="0.25">
      <c r="A97" s="31"/>
      <c r="B97" s="31"/>
      <c r="C97" s="31"/>
      <c r="D97" s="31"/>
      <c r="E97" s="31"/>
      <c r="F97" s="31"/>
      <c r="G97" s="31"/>
    </row>
    <row r="98" spans="1:7" x14ac:dyDescent="0.25">
      <c r="A98" s="31"/>
      <c r="B98" s="31"/>
      <c r="C98" s="31"/>
      <c r="D98" s="31"/>
      <c r="E98" s="31"/>
      <c r="F98" s="31"/>
      <c r="G98" s="31"/>
    </row>
    <row r="99" spans="1:7" x14ac:dyDescent="0.25">
      <c r="A99" s="31"/>
      <c r="B99" s="31"/>
      <c r="C99" s="31"/>
      <c r="D99" s="31"/>
      <c r="E99" s="31"/>
      <c r="F99" s="31"/>
      <c r="G99" s="31"/>
    </row>
    <row r="100" spans="1:7" x14ac:dyDescent="0.25">
      <c r="A100" s="31"/>
      <c r="B100" s="31"/>
      <c r="C100" s="31"/>
      <c r="D100" s="31"/>
      <c r="E100" s="31"/>
      <c r="F100" s="31"/>
      <c r="G100" s="31"/>
    </row>
    <row r="101" spans="1:7" x14ac:dyDescent="0.25">
      <c r="A101" s="31"/>
      <c r="B101" s="31"/>
      <c r="C101" s="31"/>
      <c r="D101" s="31"/>
      <c r="E101" s="31"/>
      <c r="F101" s="31"/>
      <c r="G101" s="31"/>
    </row>
    <row r="102" spans="1:7" x14ac:dyDescent="0.25">
      <c r="A102" s="31"/>
      <c r="B102" s="31"/>
      <c r="C102" s="31"/>
      <c r="D102" s="31"/>
      <c r="E102" s="31"/>
      <c r="F102" s="31"/>
      <c r="G102" s="31"/>
    </row>
    <row r="103" spans="1:7" x14ac:dyDescent="0.25">
      <c r="A103" s="31"/>
      <c r="B103" s="31"/>
      <c r="C103" s="31"/>
      <c r="D103" s="31"/>
      <c r="E103" s="31"/>
      <c r="F103" s="31"/>
      <c r="G103" s="31"/>
    </row>
    <row r="104" spans="1:7" x14ac:dyDescent="0.25">
      <c r="A104" s="31"/>
      <c r="B104" s="31"/>
      <c r="C104" s="31"/>
      <c r="D104" s="31"/>
      <c r="E104" s="31"/>
      <c r="F104" s="31"/>
      <c r="G104" s="31"/>
    </row>
    <row r="105" spans="1:7" x14ac:dyDescent="0.25">
      <c r="A105" s="31"/>
      <c r="B105" s="31"/>
      <c r="C105" s="31"/>
      <c r="D105" s="31"/>
      <c r="E105" s="31"/>
      <c r="F105" s="31"/>
      <c r="G105" s="31"/>
    </row>
    <row r="106" spans="1:7" x14ac:dyDescent="0.25">
      <c r="A106" s="31"/>
      <c r="B106" s="31"/>
      <c r="C106" s="31"/>
      <c r="D106" s="31"/>
      <c r="E106" s="31"/>
      <c r="F106" s="31"/>
      <c r="G106" s="31"/>
    </row>
    <row r="107" spans="1:7" x14ac:dyDescent="0.25">
      <c r="A107" s="31"/>
      <c r="B107" s="31"/>
      <c r="C107" s="31"/>
      <c r="D107" s="31"/>
      <c r="E107" s="31"/>
      <c r="F107" s="31"/>
      <c r="G107" s="31"/>
    </row>
    <row r="108" spans="1:7" x14ac:dyDescent="0.25">
      <c r="A108" s="31"/>
      <c r="B108" s="31"/>
      <c r="C108" s="31"/>
      <c r="D108" s="31"/>
      <c r="E108" s="31"/>
      <c r="F108" s="31"/>
      <c r="G108" s="31"/>
    </row>
    <row r="109" spans="1:7" x14ac:dyDescent="0.25">
      <c r="A109" s="31"/>
      <c r="B109" s="31"/>
      <c r="C109" s="31"/>
      <c r="D109" s="31"/>
      <c r="E109" s="31"/>
      <c r="F109" s="31"/>
      <c r="G109" s="31"/>
    </row>
    <row r="110" spans="1:7" x14ac:dyDescent="0.25">
      <c r="A110" s="31"/>
      <c r="B110" s="31"/>
      <c r="C110" s="31"/>
      <c r="D110" s="31"/>
      <c r="E110" s="31"/>
      <c r="F110" s="31"/>
      <c r="G110" s="31"/>
    </row>
    <row r="111" spans="1:7" x14ac:dyDescent="0.25">
      <c r="A111" s="31"/>
      <c r="B111" s="31"/>
      <c r="C111" s="31"/>
      <c r="D111" s="31"/>
      <c r="E111" s="31"/>
      <c r="F111" s="31"/>
      <c r="G111" s="31"/>
    </row>
    <row r="112" spans="1:7" x14ac:dyDescent="0.25">
      <c r="A112" s="31"/>
      <c r="B112" s="31"/>
      <c r="C112" s="31"/>
      <c r="D112" s="31"/>
      <c r="E112" s="31"/>
      <c r="F112" s="31"/>
      <c r="G112" s="31"/>
    </row>
    <row r="113" spans="1:7" x14ac:dyDescent="0.25">
      <c r="A113" s="31"/>
      <c r="B113" s="31"/>
      <c r="C113" s="31"/>
      <c r="D113" s="31"/>
      <c r="E113" s="31"/>
      <c r="F113" s="31"/>
      <c r="G113" s="31"/>
    </row>
    <row r="114" spans="1:7" x14ac:dyDescent="0.25">
      <c r="A114" s="31"/>
      <c r="B114" s="31"/>
      <c r="C114" s="31"/>
      <c r="D114" s="31"/>
      <c r="E114" s="31"/>
      <c r="F114" s="31"/>
      <c r="G114" s="31"/>
    </row>
    <row r="115" spans="1:7" x14ac:dyDescent="0.25">
      <c r="A115" s="31"/>
      <c r="B115" s="31"/>
      <c r="C115" s="31"/>
      <c r="D115" s="31"/>
      <c r="E115" s="31"/>
      <c r="F115" s="31"/>
      <c r="G115" s="31"/>
    </row>
    <row r="116" spans="1:7" x14ac:dyDescent="0.25">
      <c r="A116" s="31"/>
      <c r="B116" s="31"/>
      <c r="C116" s="31"/>
      <c r="D116" s="31"/>
      <c r="E116" s="31"/>
      <c r="F116" s="31"/>
      <c r="G116" s="31"/>
    </row>
    <row r="117" spans="1:7" x14ac:dyDescent="0.25">
      <c r="A117" s="31"/>
      <c r="B117" s="31"/>
      <c r="C117" s="31"/>
      <c r="D117" s="31"/>
      <c r="E117" s="31"/>
      <c r="F117" s="31"/>
      <c r="G117" s="31"/>
    </row>
    <row r="118" spans="1:7" x14ac:dyDescent="0.25">
      <c r="A118" s="31"/>
      <c r="B118" s="31"/>
      <c r="C118" s="31"/>
      <c r="D118" s="31"/>
      <c r="E118" s="31"/>
      <c r="F118" s="31"/>
      <c r="G118" s="31"/>
    </row>
    <row r="119" spans="1:7" x14ac:dyDescent="0.25">
      <c r="A119" s="31"/>
      <c r="B119" s="31"/>
      <c r="C119" s="31"/>
      <c r="D119" s="31"/>
      <c r="E119" s="31"/>
      <c r="F119" s="31"/>
      <c r="G119" s="31"/>
    </row>
    <row r="120" spans="1:7" x14ac:dyDescent="0.25">
      <c r="A120" s="31"/>
      <c r="B120" s="31"/>
      <c r="C120" s="31"/>
      <c r="D120" s="31"/>
      <c r="E120" s="31"/>
      <c r="F120" s="31"/>
      <c r="G120" s="31"/>
    </row>
    <row r="121" spans="1:7" x14ac:dyDescent="0.25">
      <c r="A121" s="31"/>
      <c r="B121" s="31"/>
      <c r="C121" s="31"/>
      <c r="D121" s="31"/>
      <c r="E121" s="31"/>
      <c r="F121" s="31"/>
      <c r="G121" s="31"/>
    </row>
    <row r="122" spans="1:7" x14ac:dyDescent="0.25">
      <c r="A122" s="31"/>
      <c r="B122" s="31"/>
      <c r="C122" s="31"/>
      <c r="D122" s="31"/>
      <c r="E122" s="31"/>
      <c r="F122" s="31"/>
      <c r="G122" s="31"/>
    </row>
    <row r="123" spans="1:7" x14ac:dyDescent="0.25">
      <c r="A123" s="31"/>
      <c r="B123" s="31"/>
      <c r="C123" s="31"/>
      <c r="D123" s="31"/>
      <c r="E123" s="31"/>
      <c r="F123" s="31"/>
      <c r="G123" s="31"/>
    </row>
    <row r="124" spans="1:7" x14ac:dyDescent="0.25">
      <c r="A124" s="31"/>
      <c r="B124" s="31"/>
      <c r="C124" s="31"/>
      <c r="D124" s="31"/>
      <c r="E124" s="31"/>
      <c r="F124" s="31"/>
      <c r="G124" s="31"/>
    </row>
    <row r="125" spans="1:7" x14ac:dyDescent="0.25">
      <c r="A125" s="31"/>
      <c r="B125" s="31"/>
      <c r="C125" s="31"/>
      <c r="D125" s="31"/>
      <c r="E125" s="31"/>
      <c r="F125" s="31"/>
      <c r="G125" s="31"/>
    </row>
    <row r="126" spans="1:7" x14ac:dyDescent="0.25">
      <c r="A126" s="31"/>
      <c r="B126" s="31"/>
      <c r="C126" s="31"/>
      <c r="D126" s="31"/>
      <c r="E126" s="31"/>
      <c r="F126" s="31"/>
      <c r="G126" s="31"/>
    </row>
    <row r="127" spans="1:7" x14ac:dyDescent="0.25">
      <c r="A127" s="31"/>
      <c r="B127" s="31"/>
      <c r="C127" s="31"/>
      <c r="D127" s="31"/>
      <c r="E127" s="31"/>
      <c r="F127" s="31"/>
      <c r="G127" s="31"/>
    </row>
    <row r="128" spans="1:7" x14ac:dyDescent="0.25">
      <c r="A128" s="31"/>
      <c r="B128" s="31"/>
      <c r="C128" s="31"/>
      <c r="D128" s="31"/>
      <c r="E128" s="31"/>
      <c r="F128" s="31"/>
      <c r="G128" s="31"/>
    </row>
    <row r="129" spans="1:7" x14ac:dyDescent="0.25">
      <c r="A129" s="31"/>
      <c r="B129" s="31"/>
      <c r="C129" s="31"/>
      <c r="D129" s="31"/>
      <c r="E129" s="31"/>
      <c r="F129" s="31"/>
      <c r="G129" s="31"/>
    </row>
    <row r="130" spans="1:7" x14ac:dyDescent="0.25">
      <c r="A130" s="31"/>
      <c r="B130" s="31"/>
      <c r="C130" s="31"/>
      <c r="D130" s="31"/>
      <c r="E130" s="31"/>
      <c r="F130" s="31"/>
      <c r="G130" s="31"/>
    </row>
    <row r="131" spans="1:7" x14ac:dyDescent="0.25">
      <c r="A131" s="31"/>
      <c r="B131" s="31"/>
      <c r="C131" s="31"/>
      <c r="D131" s="31"/>
      <c r="E131" s="31"/>
      <c r="F131" s="31"/>
      <c r="G131" s="31"/>
    </row>
    <row r="132" spans="1:7" x14ac:dyDescent="0.25">
      <c r="A132" s="31"/>
      <c r="B132" s="31"/>
      <c r="C132" s="31"/>
      <c r="D132" s="31"/>
      <c r="E132" s="31"/>
      <c r="F132" s="31"/>
      <c r="G132" s="31"/>
    </row>
    <row r="133" spans="1:7" x14ac:dyDescent="0.25">
      <c r="A133" s="31"/>
      <c r="B133" s="31"/>
      <c r="C133" s="31"/>
      <c r="D133" s="31"/>
      <c r="E133" s="31"/>
      <c r="F133" s="31"/>
      <c r="G133" s="31"/>
    </row>
    <row r="134" spans="1:7" x14ac:dyDescent="0.25">
      <c r="A134" s="31"/>
      <c r="B134" s="31"/>
      <c r="C134" s="31"/>
      <c r="D134" s="31"/>
      <c r="E134" s="31"/>
      <c r="F134" s="31"/>
      <c r="G134" s="31"/>
    </row>
    <row r="135" spans="1:7" x14ac:dyDescent="0.25">
      <c r="A135" s="31"/>
      <c r="B135" s="31"/>
      <c r="C135" s="31"/>
      <c r="D135" s="31"/>
      <c r="E135" s="31"/>
      <c r="F135" s="31"/>
      <c r="G135" s="31"/>
    </row>
    <row r="136" spans="1:7" x14ac:dyDescent="0.25">
      <c r="A136" s="31"/>
      <c r="B136" s="31"/>
      <c r="C136" s="31"/>
      <c r="D136" s="31"/>
      <c r="E136" s="31"/>
      <c r="F136" s="31"/>
      <c r="G136" s="31"/>
    </row>
    <row r="137" spans="1:7" x14ac:dyDescent="0.25">
      <c r="A137" s="31"/>
      <c r="B137" s="31"/>
      <c r="C137" s="31"/>
      <c r="D137" s="31"/>
      <c r="E137" s="31"/>
      <c r="F137" s="31"/>
      <c r="G137" s="31"/>
    </row>
    <row r="138" spans="1:7" x14ac:dyDescent="0.25">
      <c r="A138" s="31"/>
      <c r="B138" s="31"/>
      <c r="C138" s="31"/>
      <c r="D138" s="31"/>
      <c r="E138" s="31"/>
      <c r="F138" s="31"/>
      <c r="G138" s="31"/>
    </row>
    <row r="139" spans="1:7" x14ac:dyDescent="0.25">
      <c r="A139" s="31"/>
      <c r="B139" s="31"/>
      <c r="C139" s="31"/>
      <c r="D139" s="31"/>
      <c r="E139" s="31"/>
      <c r="F139" s="31"/>
      <c r="G139" s="31"/>
    </row>
    <row r="140" spans="1:7" x14ac:dyDescent="0.25">
      <c r="A140" s="31"/>
      <c r="B140" s="31"/>
      <c r="C140" s="31"/>
      <c r="D140" s="31"/>
      <c r="E140" s="31"/>
      <c r="F140" s="31"/>
      <c r="G140" s="31"/>
    </row>
    <row r="141" spans="1:7" x14ac:dyDescent="0.25">
      <c r="A141" s="31"/>
      <c r="B141" s="31"/>
      <c r="C141" s="31"/>
      <c r="D141" s="31"/>
      <c r="E141" s="31"/>
      <c r="F141" s="31"/>
      <c r="G141" s="31"/>
    </row>
    <row r="142" spans="1:7" x14ac:dyDescent="0.25">
      <c r="A142" s="31"/>
      <c r="B142" s="31"/>
      <c r="C142" s="31"/>
      <c r="D142" s="31"/>
      <c r="E142" s="31"/>
      <c r="F142" s="31"/>
      <c r="G142" s="31"/>
    </row>
    <row r="143" spans="1:7" x14ac:dyDescent="0.25">
      <c r="A143" s="31"/>
      <c r="B143" s="31"/>
      <c r="C143" s="31"/>
      <c r="D143" s="31"/>
      <c r="E143" s="31"/>
      <c r="F143" s="31"/>
      <c r="G143" s="31"/>
    </row>
    <row r="144" spans="1:7" x14ac:dyDescent="0.25">
      <c r="A144" s="31"/>
      <c r="B144" s="31"/>
      <c r="C144" s="31"/>
      <c r="D144" s="31"/>
      <c r="E144" s="31"/>
      <c r="F144" s="31"/>
      <c r="G144" s="31"/>
    </row>
    <row r="145" spans="1:7" x14ac:dyDescent="0.25">
      <c r="A145" s="31"/>
      <c r="B145" s="31"/>
      <c r="C145" s="31"/>
      <c r="D145" s="31"/>
      <c r="E145" s="31"/>
      <c r="F145" s="31"/>
      <c r="G145" s="31"/>
    </row>
    <row r="146" spans="1:7" x14ac:dyDescent="0.25">
      <c r="A146" s="31"/>
      <c r="B146" s="31"/>
      <c r="C146" s="31"/>
      <c r="D146" s="31"/>
      <c r="E146" s="31"/>
      <c r="F146" s="31"/>
      <c r="G146" s="31"/>
    </row>
    <row r="147" spans="1:7" x14ac:dyDescent="0.25">
      <c r="A147" s="31"/>
      <c r="B147" s="31"/>
      <c r="C147" s="31"/>
      <c r="D147" s="31"/>
      <c r="E147" s="31"/>
      <c r="F147" s="31"/>
      <c r="G147" s="31"/>
    </row>
    <row r="148" spans="1:7" x14ac:dyDescent="0.25">
      <c r="A148" s="31"/>
      <c r="B148" s="31"/>
      <c r="C148" s="31"/>
      <c r="D148" s="31"/>
      <c r="E148" s="31"/>
      <c r="F148" s="31"/>
      <c r="G148" s="31"/>
    </row>
    <row r="149" spans="1:7" x14ac:dyDescent="0.25">
      <c r="A149" s="31"/>
      <c r="B149" s="31"/>
      <c r="C149" s="31"/>
      <c r="D149" s="31"/>
      <c r="E149" s="31"/>
      <c r="F149" s="31"/>
      <c r="G149" s="31"/>
    </row>
    <row r="150" spans="1:7" x14ac:dyDescent="0.25">
      <c r="A150" s="31"/>
      <c r="B150" s="31"/>
      <c r="C150" s="31"/>
      <c r="D150" s="31"/>
      <c r="E150" s="31"/>
      <c r="F150" s="31"/>
      <c r="G150" s="31"/>
    </row>
    <row r="151" spans="1:7" x14ac:dyDescent="0.25">
      <c r="A151" s="31"/>
      <c r="B151" s="31"/>
      <c r="C151" s="31"/>
      <c r="D151" s="31"/>
      <c r="E151" s="31"/>
      <c r="F151" s="31"/>
      <c r="G151" s="31"/>
    </row>
    <row r="152" spans="1:7" x14ac:dyDescent="0.25">
      <c r="A152" s="31"/>
      <c r="B152" s="31"/>
      <c r="C152" s="31"/>
      <c r="D152" s="31"/>
      <c r="E152" s="31"/>
      <c r="F152" s="31"/>
      <c r="G152" s="31"/>
    </row>
    <row r="153" spans="1:7" x14ac:dyDescent="0.25">
      <c r="A153" s="31"/>
      <c r="B153" s="31"/>
      <c r="C153" s="31"/>
      <c r="D153" s="31"/>
      <c r="E153" s="31"/>
      <c r="F153" s="31"/>
      <c r="G153" s="31"/>
    </row>
    <row r="154" spans="1:7" x14ac:dyDescent="0.25">
      <c r="A154" s="31"/>
      <c r="B154" s="31"/>
      <c r="C154" s="31"/>
      <c r="D154" s="31"/>
      <c r="E154" s="31"/>
      <c r="F154" s="31"/>
      <c r="G154" s="31"/>
    </row>
    <row r="155" spans="1:7" x14ac:dyDescent="0.25">
      <c r="A155" s="31"/>
      <c r="B155" s="31"/>
      <c r="C155" s="31"/>
      <c r="D155" s="31"/>
      <c r="E155" s="31"/>
      <c r="F155" s="31"/>
      <c r="G155" s="31"/>
    </row>
    <row r="156" spans="1:7" x14ac:dyDescent="0.25">
      <c r="A156" s="31"/>
      <c r="B156" s="31"/>
      <c r="C156" s="31"/>
      <c r="D156" s="31"/>
      <c r="E156" s="31"/>
      <c r="F156" s="31"/>
      <c r="G156" s="31"/>
    </row>
    <row r="157" spans="1:7" x14ac:dyDescent="0.25">
      <c r="A157" s="31"/>
      <c r="B157" s="31"/>
      <c r="C157" s="31"/>
      <c r="D157" s="31"/>
      <c r="E157" s="31"/>
      <c r="F157" s="31"/>
      <c r="G157" s="31"/>
    </row>
    <row r="158" spans="1:7" x14ac:dyDescent="0.25">
      <c r="A158" s="31"/>
      <c r="B158" s="31"/>
      <c r="C158" s="31"/>
      <c r="D158" s="31"/>
      <c r="E158" s="31"/>
      <c r="F158" s="31"/>
      <c r="G158" s="31"/>
    </row>
    <row r="159" spans="1:7" x14ac:dyDescent="0.25">
      <c r="A159" s="31"/>
      <c r="B159" s="31"/>
      <c r="C159" s="31"/>
      <c r="D159" s="31"/>
      <c r="E159" s="31"/>
      <c r="F159" s="31"/>
      <c r="G159" s="31"/>
    </row>
    <row r="160" spans="1:7" x14ac:dyDescent="0.25">
      <c r="A160" s="31"/>
      <c r="B160" s="31"/>
      <c r="C160" s="31"/>
      <c r="D160" s="31"/>
      <c r="E160" s="31"/>
      <c r="F160" s="31"/>
      <c r="G160" s="31"/>
    </row>
    <row r="161" spans="1:7" x14ac:dyDescent="0.25">
      <c r="A161" s="31"/>
      <c r="B161" s="31"/>
      <c r="C161" s="31"/>
      <c r="D161" s="31"/>
      <c r="E161" s="31"/>
      <c r="F161" s="31"/>
      <c r="G161" s="31"/>
    </row>
    <row r="162" spans="1:7" x14ac:dyDescent="0.25">
      <c r="A162" s="31"/>
      <c r="B162" s="31"/>
      <c r="C162" s="31"/>
      <c r="D162" s="31"/>
      <c r="E162" s="31"/>
      <c r="F162" s="31"/>
      <c r="G162" s="31"/>
    </row>
    <row r="163" spans="1:7" x14ac:dyDescent="0.25">
      <c r="A163" s="31"/>
      <c r="B163" s="31"/>
      <c r="C163" s="31"/>
      <c r="D163" s="31"/>
      <c r="E163" s="31"/>
      <c r="F163" s="31"/>
      <c r="G163" s="31"/>
    </row>
    <row r="164" spans="1:7" x14ac:dyDescent="0.25">
      <c r="A164" s="31"/>
      <c r="B164" s="31"/>
      <c r="C164" s="31"/>
      <c r="D164" s="31"/>
      <c r="E164" s="31"/>
      <c r="F164" s="31"/>
      <c r="G164" s="31"/>
    </row>
    <row r="165" spans="1:7" x14ac:dyDescent="0.25">
      <c r="A165" s="31"/>
      <c r="B165" s="31"/>
      <c r="C165" s="31"/>
      <c r="D165" s="31"/>
      <c r="E165" s="31"/>
      <c r="F165" s="31"/>
      <c r="G165" s="31"/>
    </row>
    <row r="166" spans="1:7" x14ac:dyDescent="0.25">
      <c r="A166" s="31"/>
      <c r="B166" s="31"/>
      <c r="C166" s="31"/>
      <c r="D166" s="31"/>
      <c r="E166" s="31"/>
      <c r="F166" s="31"/>
      <c r="G166" s="31"/>
    </row>
    <row r="167" spans="1:7" x14ac:dyDescent="0.25">
      <c r="A167" s="31"/>
      <c r="B167" s="31"/>
      <c r="C167" s="31"/>
      <c r="D167" s="31"/>
      <c r="E167" s="31"/>
      <c r="F167" s="31"/>
      <c r="G167" s="31"/>
    </row>
    <row r="168" spans="1:7" x14ac:dyDescent="0.25">
      <c r="A168" s="31"/>
      <c r="B168" s="31"/>
      <c r="C168" s="31"/>
      <c r="D168" s="31"/>
      <c r="E168" s="31"/>
      <c r="F168" s="31"/>
      <c r="G168" s="31"/>
    </row>
    <row r="169" spans="1:7" x14ac:dyDescent="0.25">
      <c r="A169" s="31"/>
      <c r="B169" s="31"/>
      <c r="C169" s="31"/>
      <c r="D169" s="31"/>
      <c r="E169" s="31"/>
      <c r="F169" s="31"/>
      <c r="G169" s="31"/>
    </row>
    <row r="170" spans="1:7" x14ac:dyDescent="0.25">
      <c r="A170" s="31"/>
      <c r="B170" s="31"/>
      <c r="C170" s="31"/>
      <c r="D170" s="31"/>
      <c r="E170" s="31"/>
      <c r="F170" s="31"/>
      <c r="G170" s="31"/>
    </row>
    <row r="171" spans="1:7" x14ac:dyDescent="0.25">
      <c r="A171" s="31"/>
      <c r="B171" s="31"/>
      <c r="C171" s="31"/>
      <c r="D171" s="31"/>
      <c r="E171" s="31"/>
      <c r="F171" s="31"/>
      <c r="G171" s="31"/>
    </row>
    <row r="172" spans="1:7" x14ac:dyDescent="0.25">
      <c r="A172" s="31"/>
      <c r="B172" s="31"/>
      <c r="C172" s="31"/>
      <c r="D172" s="31"/>
      <c r="E172" s="31"/>
      <c r="F172" s="31"/>
      <c r="G172" s="31"/>
    </row>
    <row r="173" spans="1:7" x14ac:dyDescent="0.25">
      <c r="A173" s="31"/>
      <c r="B173" s="31"/>
      <c r="C173" s="31"/>
      <c r="D173" s="31"/>
      <c r="E173" s="31"/>
      <c r="F173" s="31"/>
      <c r="G173" s="31"/>
    </row>
    <row r="174" spans="1:7" x14ac:dyDescent="0.25">
      <c r="A174" s="31"/>
      <c r="B174" s="31"/>
      <c r="C174" s="31"/>
      <c r="D174" s="31"/>
      <c r="E174" s="31"/>
      <c r="F174" s="31"/>
      <c r="G174" s="31"/>
    </row>
    <row r="175" spans="1:7" x14ac:dyDescent="0.25">
      <c r="A175" s="31"/>
      <c r="B175" s="31"/>
      <c r="C175" s="31"/>
      <c r="D175" s="31"/>
      <c r="E175" s="31"/>
      <c r="F175" s="31"/>
      <c r="G175" s="31"/>
    </row>
    <row r="176" spans="1:7" x14ac:dyDescent="0.25">
      <c r="A176" s="31"/>
      <c r="B176" s="31"/>
      <c r="C176" s="31"/>
      <c r="D176" s="31"/>
      <c r="E176" s="31"/>
      <c r="F176" s="31"/>
      <c r="G176" s="31"/>
    </row>
    <row r="177" spans="1:7" x14ac:dyDescent="0.25">
      <c r="A177" s="31"/>
      <c r="B177" s="31"/>
      <c r="C177" s="31"/>
      <c r="D177" s="31"/>
      <c r="E177" s="31"/>
      <c r="F177" s="31"/>
      <c r="G177" s="31"/>
    </row>
    <row r="178" spans="1:7" x14ac:dyDescent="0.25">
      <c r="A178" s="31"/>
      <c r="B178" s="31"/>
      <c r="C178" s="31"/>
      <c r="D178" s="31"/>
      <c r="E178" s="31"/>
      <c r="F178" s="31"/>
      <c r="G178" s="31"/>
    </row>
    <row r="179" spans="1:7" x14ac:dyDescent="0.25">
      <c r="A179" s="31"/>
      <c r="B179" s="31"/>
      <c r="C179" s="31"/>
      <c r="D179" s="31"/>
      <c r="E179" s="31"/>
      <c r="F179" s="31"/>
      <c r="G179" s="31"/>
    </row>
    <row r="180" spans="1:7" x14ac:dyDescent="0.25">
      <c r="A180" s="31"/>
      <c r="B180" s="31"/>
      <c r="C180" s="31"/>
      <c r="D180" s="31"/>
      <c r="E180" s="31"/>
      <c r="F180" s="31"/>
      <c r="G180" s="31"/>
    </row>
    <row r="181" spans="1:7" x14ac:dyDescent="0.25">
      <c r="A181" s="31"/>
      <c r="B181" s="31"/>
      <c r="C181" s="31"/>
      <c r="D181" s="31"/>
      <c r="E181" s="31"/>
      <c r="F181" s="31"/>
      <c r="G181" s="31"/>
    </row>
    <row r="182" spans="1:7" x14ac:dyDescent="0.25">
      <c r="A182" s="31"/>
      <c r="B182" s="31"/>
      <c r="C182" s="31"/>
      <c r="D182" s="31"/>
      <c r="E182" s="31"/>
      <c r="F182" s="31"/>
      <c r="G182" s="31"/>
    </row>
    <row r="183" spans="1:7" x14ac:dyDescent="0.25">
      <c r="A183" s="31"/>
      <c r="B183" s="31"/>
      <c r="C183" s="31"/>
      <c r="D183" s="31"/>
      <c r="E183" s="31"/>
      <c r="F183" s="31"/>
      <c r="G183" s="31"/>
    </row>
    <row r="184" spans="1:7" x14ac:dyDescent="0.25">
      <c r="A184" s="31"/>
      <c r="B184" s="31"/>
      <c r="C184" s="31"/>
      <c r="D184" s="31"/>
      <c r="E184" s="31"/>
      <c r="F184" s="31"/>
      <c r="G184" s="31"/>
    </row>
    <row r="185" spans="1:7" x14ac:dyDescent="0.25">
      <c r="A185" s="31"/>
      <c r="B185" s="31"/>
      <c r="C185" s="31"/>
      <c r="D185" s="31"/>
      <c r="E185" s="31"/>
      <c r="F185" s="31"/>
      <c r="G185" s="31"/>
    </row>
    <row r="186" spans="1:7" x14ac:dyDescent="0.25">
      <c r="A186" s="31"/>
      <c r="B186" s="31"/>
      <c r="C186" s="31"/>
      <c r="D186" s="31"/>
      <c r="E186" s="31"/>
      <c r="F186" s="31"/>
      <c r="G186" s="31"/>
    </row>
    <row r="187" spans="1:7" x14ac:dyDescent="0.25">
      <c r="A187" s="31"/>
      <c r="B187" s="31"/>
      <c r="C187" s="31"/>
      <c r="D187" s="31"/>
      <c r="E187" s="31"/>
      <c r="F187" s="31"/>
      <c r="G187" s="31"/>
    </row>
    <row r="188" spans="1:7" x14ac:dyDescent="0.25">
      <c r="A188" s="31"/>
      <c r="B188" s="31"/>
      <c r="C188" s="31"/>
      <c r="D188" s="31"/>
      <c r="E188" s="31"/>
      <c r="F188" s="31"/>
      <c r="G188" s="31"/>
    </row>
    <row r="189" spans="1:7" x14ac:dyDescent="0.25">
      <c r="A189" s="31"/>
      <c r="B189" s="31"/>
      <c r="C189" s="31"/>
      <c r="D189" s="31"/>
      <c r="E189" s="31"/>
      <c r="F189" s="31"/>
      <c r="G189" s="31"/>
    </row>
    <row r="190" spans="1:7" x14ac:dyDescent="0.25">
      <c r="A190" s="31"/>
      <c r="B190" s="31"/>
      <c r="C190" s="31"/>
      <c r="D190" s="31"/>
      <c r="E190" s="31"/>
      <c r="F190" s="31"/>
      <c r="G190" s="31"/>
    </row>
    <row r="191" spans="1:7" x14ac:dyDescent="0.25">
      <c r="A191" s="31"/>
      <c r="B191" s="31"/>
      <c r="C191" s="31"/>
      <c r="D191" s="31"/>
      <c r="E191" s="31"/>
      <c r="F191" s="31"/>
      <c r="G191" s="31"/>
    </row>
    <row r="192" spans="1:7" x14ac:dyDescent="0.25">
      <c r="A192" s="31"/>
      <c r="B192" s="31"/>
      <c r="C192" s="31"/>
      <c r="D192" s="31"/>
      <c r="E192" s="31"/>
      <c r="F192" s="31"/>
      <c r="G192" s="31"/>
    </row>
    <row r="193" spans="1:7" x14ac:dyDescent="0.25">
      <c r="A193" s="31"/>
      <c r="B193" s="31"/>
      <c r="C193" s="31"/>
      <c r="D193" s="31"/>
      <c r="E193" s="31"/>
      <c r="F193" s="31"/>
      <c r="G193" s="31"/>
    </row>
    <row r="194" spans="1:7" x14ac:dyDescent="0.25">
      <c r="A194" s="31"/>
      <c r="B194" s="31"/>
      <c r="C194" s="31"/>
      <c r="D194" s="31"/>
      <c r="E194" s="31"/>
      <c r="F194" s="31"/>
      <c r="G194" s="31"/>
    </row>
    <row r="195" spans="1:7" x14ac:dyDescent="0.25">
      <c r="A195" s="31"/>
      <c r="B195" s="31"/>
      <c r="C195" s="31"/>
      <c r="D195" s="31"/>
      <c r="E195" s="31"/>
      <c r="F195" s="31"/>
      <c r="G195" s="31"/>
    </row>
    <row r="196" spans="1:7" x14ac:dyDescent="0.25">
      <c r="A196" s="31"/>
      <c r="B196" s="31"/>
      <c r="C196" s="31"/>
      <c r="D196" s="31"/>
      <c r="E196" s="31"/>
      <c r="F196" s="31"/>
      <c r="G196" s="31"/>
    </row>
    <row r="197" spans="1:7" x14ac:dyDescent="0.25">
      <c r="A197" s="31"/>
      <c r="B197" s="31"/>
      <c r="C197" s="31"/>
      <c r="D197" s="31"/>
      <c r="E197" s="31"/>
      <c r="F197" s="31"/>
      <c r="G197" s="31"/>
    </row>
    <row r="198" spans="1:7" x14ac:dyDescent="0.25">
      <c r="A198" s="31"/>
      <c r="B198" s="31"/>
      <c r="C198" s="31"/>
      <c r="D198" s="31"/>
      <c r="E198" s="31"/>
      <c r="F198" s="31"/>
      <c r="G198" s="31"/>
    </row>
    <row r="199" spans="1:7" x14ac:dyDescent="0.25">
      <c r="A199" s="31"/>
      <c r="B199" s="31"/>
      <c r="C199" s="31"/>
      <c r="D199" s="31"/>
      <c r="E199" s="31"/>
      <c r="F199" s="31"/>
      <c r="G199" s="31"/>
    </row>
    <row r="200" spans="1:7" x14ac:dyDescent="0.25">
      <c r="A200" s="31"/>
      <c r="B200" s="31"/>
      <c r="C200" s="31"/>
      <c r="D200" s="31"/>
      <c r="E200" s="31"/>
      <c r="F200" s="31"/>
      <c r="G200" s="31"/>
    </row>
    <row r="201" spans="1:7" x14ac:dyDescent="0.25">
      <c r="A201" s="31"/>
      <c r="B201" s="31"/>
      <c r="C201" s="31"/>
      <c r="D201" s="31"/>
      <c r="E201" s="31"/>
      <c r="F201" s="31"/>
      <c r="G201" s="31"/>
    </row>
    <row r="202" spans="1:7" x14ac:dyDescent="0.25">
      <c r="A202" s="31"/>
      <c r="B202" s="31"/>
      <c r="C202" s="31"/>
      <c r="D202" s="31"/>
      <c r="E202" s="31"/>
      <c r="F202" s="31"/>
      <c r="G202" s="31"/>
    </row>
    <row r="203" spans="1:7" x14ac:dyDescent="0.25">
      <c r="A203" s="31"/>
      <c r="B203" s="31"/>
      <c r="C203" s="31"/>
      <c r="D203" s="31"/>
      <c r="E203" s="31"/>
      <c r="F203" s="31"/>
      <c r="G203" s="31"/>
    </row>
    <row r="204" spans="1:7" x14ac:dyDescent="0.25">
      <c r="A204" s="31"/>
      <c r="B204" s="31"/>
      <c r="C204" s="31"/>
      <c r="D204" s="31"/>
      <c r="E204" s="31"/>
      <c r="F204" s="31"/>
      <c r="G204" s="31"/>
    </row>
    <row r="205" spans="1:7" x14ac:dyDescent="0.25">
      <c r="A205" s="31"/>
      <c r="B205" s="31"/>
      <c r="C205" s="31"/>
      <c r="D205" s="31"/>
      <c r="E205" s="31"/>
      <c r="F205" s="31"/>
      <c r="G205" s="31"/>
    </row>
    <row r="206" spans="1:7" x14ac:dyDescent="0.25">
      <c r="A206" s="31"/>
      <c r="B206" s="31"/>
      <c r="C206" s="31"/>
      <c r="D206" s="31"/>
      <c r="E206" s="31"/>
      <c r="F206" s="31"/>
      <c r="G206" s="31"/>
    </row>
  </sheetData>
  <sheetProtection sheet="1" formatCells="0" formatColumns="0" formatRows="0" sort="0" autoFilter="0"/>
  <autoFilter ref="A6:G6"/>
  <mergeCells count="1">
    <mergeCell ref="A1:G1"/>
  </mergeCells>
  <conditionalFormatting sqref="A7:G206">
    <cfRule type="expression" dxfId="9" priority="33">
      <formula>MOD(ROW(),2)=1</formula>
    </cfRule>
  </conditionalFormatting>
  <dataValidations count="4">
    <dataValidation type="list" allowBlank="1" sqref="A7:A206">
      <formula1>EvidenceCategories</formula1>
    </dataValidation>
    <dataValidation type="list" allowBlank="1" sqref="B7:B206">
      <formula1>EvidenceSources</formula1>
    </dataValidation>
    <dataValidation type="list" allowBlank="1" showErrorMessage="1" errorStyle="stop" errorTitle="Choose from the list" error="Choose Yes or No." sqref="D7:D206">
      <formula1>YesNo</formula1>
    </dataValidation>
    <dataValidation type="list" allowBlank="1" showErrorMessage="1" errorStyle="stop" errorTitle="Choose from the list" error="Choose Yes or No." sqref="F7:F206">
      <formula1>YesNo</formula1>
    </dataValidation>
  </dataValidations>
  <hyperlinks>
    <hyperlink ref="G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G15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22" customWidth="1"/>
    <col min="4" max="4" width="24" customWidth="1"/>
    <col min="5" max="5" width="52" customWidth="1"/>
    <col min="6" max="6" width="18" customWidth="1"/>
    <col min="7" max="7" width="14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4" customHeight="1" spans="1:7" x14ac:dyDescent="0.25">
      <c r="A2" s="2" t="s">
        <v>1</v>
      </c>
      <c r="G2" s="16" t="s">
        <v>73</v>
      </c>
    </row>
    <row r="3" ht="30" customHeight="1" spans="1:1" x14ac:dyDescent="0.25">
      <c r="A3" s="28" t="s">
        <v>140</v>
      </c>
    </row>
    <row r="4" ht="26" customHeight="1" spans="1:1" x14ac:dyDescent="0.25">
      <c r="A4" s="29" t="s">
        <v>141</v>
      </c>
    </row>
    <row r="6" ht="30" customHeight="1" spans="1:7" x14ac:dyDescent="0.25">
      <c r="A6" s="30" t="s">
        <v>142</v>
      </c>
      <c r="B6" s="30" t="s">
        <v>143</v>
      </c>
      <c r="C6" s="30" t="s">
        <v>144</v>
      </c>
      <c r="D6" s="30" t="s">
        <v>145</v>
      </c>
      <c r="E6" s="30" t="s">
        <v>146</v>
      </c>
      <c r="F6" s="30" t="s">
        <v>147</v>
      </c>
      <c r="G6" s="30" t="s">
        <v>148</v>
      </c>
    </row>
    <row r="7" spans="1:7" x14ac:dyDescent="0.25">
      <c r="A7" s="31" t="s">
        <v>67</v>
      </c>
      <c r="B7" s="31" t="s">
        <v>149</v>
      </c>
      <c r="C7" s="31" t="s">
        <v>150</v>
      </c>
      <c r="D7" s="31" t="s">
        <v>151</v>
      </c>
      <c r="E7" s="31" t="s">
        <v>152</v>
      </c>
      <c r="F7" s="31" t="s">
        <v>153</v>
      </c>
      <c r="G7" s="31" t="s">
        <v>109</v>
      </c>
    </row>
    <row r="8" spans="1:7" x14ac:dyDescent="0.25">
      <c r="A8" s="31" t="s">
        <v>67</v>
      </c>
      <c r="B8" s="31" t="s">
        <v>154</v>
      </c>
      <c r="C8" s="31" t="s">
        <v>155</v>
      </c>
      <c r="D8" s="31" t="s">
        <v>156</v>
      </c>
      <c r="E8" s="31" t="s">
        <v>157</v>
      </c>
      <c r="F8" s="31" t="s">
        <v>158</v>
      </c>
      <c r="G8" s="31" t="s">
        <v>114</v>
      </c>
    </row>
    <row r="9" spans="1:7" x14ac:dyDescent="0.25">
      <c r="A9" s="31" t="s">
        <v>68</v>
      </c>
      <c r="B9" s="31" t="s">
        <v>159</v>
      </c>
      <c r="C9" s="31" t="s">
        <v>160</v>
      </c>
      <c r="D9" s="31" t="s">
        <v>161</v>
      </c>
      <c r="E9" s="31" t="s">
        <v>162</v>
      </c>
      <c r="F9" s="31" t="s">
        <v>163</v>
      </c>
      <c r="G9" s="31" t="s">
        <v>114</v>
      </c>
    </row>
    <row r="10" spans="1:7" x14ac:dyDescent="0.25">
      <c r="A10" s="31" t="s">
        <v>70</v>
      </c>
      <c r="B10" s="31" t="s">
        <v>164</v>
      </c>
      <c r="C10" s="31" t="s">
        <v>165</v>
      </c>
      <c r="D10" s="31" t="s">
        <v>166</v>
      </c>
      <c r="E10" s="31" t="s">
        <v>167</v>
      </c>
      <c r="F10" s="31" t="s">
        <v>153</v>
      </c>
      <c r="G10" s="31" t="s">
        <v>109</v>
      </c>
    </row>
    <row r="11" spans="1:7" x14ac:dyDescent="0.25">
      <c r="A11" s="31" t="s">
        <v>70</v>
      </c>
      <c r="B11" s="31" t="s">
        <v>168</v>
      </c>
      <c r="C11" s="31" t="s">
        <v>169</v>
      </c>
      <c r="D11" s="31" t="s">
        <v>170</v>
      </c>
      <c r="E11" s="31" t="s">
        <v>171</v>
      </c>
      <c r="F11" s="31" t="s">
        <v>158</v>
      </c>
      <c r="G11" s="31" t="s">
        <v>114</v>
      </c>
    </row>
    <row r="12" spans="1:7" x14ac:dyDescent="0.25">
      <c r="A12" s="31"/>
      <c r="B12" s="31"/>
      <c r="C12" s="31"/>
      <c r="D12" s="31"/>
      <c r="E12" s="31"/>
      <c r="F12" s="31"/>
      <c r="G12" s="31"/>
    </row>
    <row r="13" spans="1:7" x14ac:dyDescent="0.25">
      <c r="A13" s="31"/>
      <c r="B13" s="31"/>
      <c r="C13" s="31"/>
      <c r="D13" s="31"/>
      <c r="E13" s="31"/>
      <c r="F13" s="31"/>
      <c r="G13" s="31"/>
    </row>
    <row r="14" spans="1:7" x14ac:dyDescent="0.25">
      <c r="A14" s="31"/>
      <c r="B14" s="31"/>
      <c r="C14" s="31"/>
      <c r="D14" s="31"/>
      <c r="E14" s="31"/>
      <c r="F14" s="31"/>
      <c r="G14" s="31"/>
    </row>
    <row r="15" spans="1:7" x14ac:dyDescent="0.25">
      <c r="A15" s="31"/>
      <c r="B15" s="31"/>
      <c r="C15" s="31"/>
      <c r="D15" s="31"/>
      <c r="E15" s="31"/>
      <c r="F15" s="31"/>
      <c r="G15" s="31"/>
    </row>
    <row r="16" spans="1:7" x14ac:dyDescent="0.25">
      <c r="A16" s="31"/>
      <c r="B16" s="31"/>
      <c r="C16" s="31"/>
      <c r="D16" s="31"/>
      <c r="E16" s="31"/>
      <c r="F16" s="31"/>
      <c r="G16" s="31"/>
    </row>
    <row r="17" spans="1:7" x14ac:dyDescent="0.25">
      <c r="A17" s="31"/>
      <c r="B17" s="31"/>
      <c r="C17" s="31"/>
      <c r="D17" s="31"/>
      <c r="E17" s="31"/>
      <c r="F17" s="31"/>
      <c r="G17" s="31"/>
    </row>
    <row r="18" spans="1:7" x14ac:dyDescent="0.25">
      <c r="A18" s="31"/>
      <c r="B18" s="31"/>
      <c r="C18" s="31"/>
      <c r="D18" s="31"/>
      <c r="E18" s="31"/>
      <c r="F18" s="31"/>
      <c r="G18" s="31"/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x14ac:dyDescent="0.25">
      <c r="A20" s="31"/>
      <c r="B20" s="31"/>
      <c r="C20" s="31"/>
      <c r="D20" s="31"/>
      <c r="E20" s="31"/>
      <c r="F20" s="31"/>
      <c r="G20" s="31"/>
    </row>
    <row r="21" spans="1:7" x14ac:dyDescent="0.25">
      <c r="A21" s="31"/>
      <c r="B21" s="31"/>
      <c r="C21" s="31"/>
      <c r="D21" s="31"/>
      <c r="E21" s="31"/>
      <c r="F21" s="31"/>
      <c r="G21" s="31"/>
    </row>
    <row r="22" spans="1:7" x14ac:dyDescent="0.25">
      <c r="A22" s="31"/>
      <c r="B22" s="31"/>
      <c r="C22" s="31"/>
      <c r="D22" s="31"/>
      <c r="E22" s="31"/>
      <c r="F22" s="31"/>
      <c r="G22" s="31"/>
    </row>
    <row r="23" spans="1:7" x14ac:dyDescent="0.25">
      <c r="A23" s="31"/>
      <c r="B23" s="31"/>
      <c r="C23" s="31"/>
      <c r="D23" s="31"/>
      <c r="E23" s="31"/>
      <c r="F23" s="31"/>
      <c r="G23" s="31"/>
    </row>
    <row r="24" spans="1:7" x14ac:dyDescent="0.25">
      <c r="A24" s="31"/>
      <c r="B24" s="31"/>
      <c r="C24" s="31"/>
      <c r="D24" s="31"/>
      <c r="E24" s="31"/>
      <c r="F24" s="31"/>
      <c r="G24" s="31"/>
    </row>
    <row r="25" spans="1:7" x14ac:dyDescent="0.25">
      <c r="A25" s="31"/>
      <c r="B25" s="31"/>
      <c r="C25" s="31"/>
      <c r="D25" s="31"/>
      <c r="E25" s="31"/>
      <c r="F25" s="31"/>
      <c r="G25" s="31"/>
    </row>
    <row r="26" spans="1:7" x14ac:dyDescent="0.25">
      <c r="A26" s="31"/>
      <c r="B26" s="31"/>
      <c r="C26" s="31"/>
      <c r="D26" s="31"/>
      <c r="E26" s="31"/>
      <c r="F26" s="31"/>
      <c r="G26" s="31"/>
    </row>
    <row r="27" spans="1:7" x14ac:dyDescent="0.25">
      <c r="A27" s="31"/>
      <c r="B27" s="31"/>
      <c r="C27" s="31"/>
      <c r="D27" s="31"/>
      <c r="E27" s="31"/>
      <c r="F27" s="31"/>
      <c r="G27" s="31"/>
    </row>
    <row r="28" spans="1:7" x14ac:dyDescent="0.25">
      <c r="A28" s="31"/>
      <c r="B28" s="31"/>
      <c r="C28" s="31"/>
      <c r="D28" s="31"/>
      <c r="E28" s="31"/>
      <c r="F28" s="31"/>
      <c r="G28" s="31"/>
    </row>
    <row r="29" spans="1:7" x14ac:dyDescent="0.25">
      <c r="A29" s="31"/>
      <c r="B29" s="31"/>
      <c r="C29" s="31"/>
      <c r="D29" s="31"/>
      <c r="E29" s="31"/>
      <c r="F29" s="31"/>
      <c r="G29" s="31"/>
    </row>
    <row r="30" spans="1:7" x14ac:dyDescent="0.25">
      <c r="A30" s="31"/>
      <c r="B30" s="31"/>
      <c r="C30" s="31"/>
      <c r="D30" s="31"/>
      <c r="E30" s="31"/>
      <c r="F30" s="31"/>
      <c r="G30" s="31"/>
    </row>
    <row r="31" spans="1:7" x14ac:dyDescent="0.25">
      <c r="A31" s="31"/>
      <c r="B31" s="31"/>
      <c r="C31" s="31"/>
      <c r="D31" s="31"/>
      <c r="E31" s="31"/>
      <c r="F31" s="31"/>
      <c r="G31" s="31"/>
    </row>
    <row r="32" spans="1:7" x14ac:dyDescent="0.25">
      <c r="A32" s="31"/>
      <c r="B32" s="31"/>
      <c r="C32" s="31"/>
      <c r="D32" s="31"/>
      <c r="E32" s="31"/>
      <c r="F32" s="31"/>
      <c r="G32" s="31"/>
    </row>
    <row r="33" spans="1:7" x14ac:dyDescent="0.25">
      <c r="A33" s="31"/>
      <c r="B33" s="31"/>
      <c r="C33" s="31"/>
      <c r="D33" s="31"/>
      <c r="E33" s="31"/>
      <c r="F33" s="31"/>
      <c r="G33" s="31"/>
    </row>
    <row r="34" spans="1:7" x14ac:dyDescent="0.25">
      <c r="A34" s="31"/>
      <c r="B34" s="31"/>
      <c r="C34" s="31"/>
      <c r="D34" s="31"/>
      <c r="E34" s="31"/>
      <c r="F34" s="31"/>
      <c r="G34" s="31"/>
    </row>
    <row r="35" spans="1:7" x14ac:dyDescent="0.25">
      <c r="A35" s="31"/>
      <c r="B35" s="31"/>
      <c r="C35" s="31"/>
      <c r="D35" s="31"/>
      <c r="E35" s="31"/>
      <c r="F35" s="31"/>
      <c r="G35" s="31"/>
    </row>
    <row r="36" spans="1:7" x14ac:dyDescent="0.25">
      <c r="A36" s="31"/>
      <c r="B36" s="31"/>
      <c r="C36" s="31"/>
      <c r="D36" s="31"/>
      <c r="E36" s="31"/>
      <c r="F36" s="31"/>
      <c r="G36" s="31"/>
    </row>
    <row r="37" spans="1:7" x14ac:dyDescent="0.25">
      <c r="A37" s="31"/>
      <c r="B37" s="31"/>
      <c r="C37" s="31"/>
      <c r="D37" s="31"/>
      <c r="E37" s="31"/>
      <c r="F37" s="31"/>
      <c r="G37" s="31"/>
    </row>
    <row r="38" spans="1:7" x14ac:dyDescent="0.25">
      <c r="A38" s="31"/>
      <c r="B38" s="31"/>
      <c r="C38" s="31"/>
      <c r="D38" s="31"/>
      <c r="E38" s="31"/>
      <c r="F38" s="31"/>
      <c r="G38" s="31"/>
    </row>
    <row r="39" spans="1:7" x14ac:dyDescent="0.25">
      <c r="A39" s="31"/>
      <c r="B39" s="31"/>
      <c r="C39" s="31"/>
      <c r="D39" s="31"/>
      <c r="E39" s="31"/>
      <c r="F39" s="31"/>
      <c r="G39" s="31"/>
    </row>
    <row r="40" spans="1:7" x14ac:dyDescent="0.25">
      <c r="A40" s="31"/>
      <c r="B40" s="31"/>
      <c r="C40" s="31"/>
      <c r="D40" s="31"/>
      <c r="E40" s="31"/>
      <c r="F40" s="31"/>
      <c r="G40" s="31"/>
    </row>
    <row r="41" spans="1:7" x14ac:dyDescent="0.25">
      <c r="A41" s="31"/>
      <c r="B41" s="31"/>
      <c r="C41" s="31"/>
      <c r="D41" s="31"/>
      <c r="E41" s="31"/>
      <c r="F41" s="31"/>
      <c r="G41" s="31"/>
    </row>
    <row r="42" spans="1:7" x14ac:dyDescent="0.25">
      <c r="A42" s="31"/>
      <c r="B42" s="31"/>
      <c r="C42" s="31"/>
      <c r="D42" s="31"/>
      <c r="E42" s="31"/>
      <c r="F42" s="31"/>
      <c r="G42" s="31"/>
    </row>
    <row r="43" spans="1:7" x14ac:dyDescent="0.25">
      <c r="A43" s="31"/>
      <c r="B43" s="31"/>
      <c r="C43" s="31"/>
      <c r="D43" s="31"/>
      <c r="E43" s="31"/>
      <c r="F43" s="31"/>
      <c r="G43" s="31"/>
    </row>
    <row r="44" spans="1:7" x14ac:dyDescent="0.25">
      <c r="A44" s="31"/>
      <c r="B44" s="31"/>
      <c r="C44" s="31"/>
      <c r="D44" s="31"/>
      <c r="E44" s="31"/>
      <c r="F44" s="31"/>
      <c r="G44" s="31"/>
    </row>
    <row r="45" spans="1:7" x14ac:dyDescent="0.25">
      <c r="A45" s="31"/>
      <c r="B45" s="31"/>
      <c r="C45" s="31"/>
      <c r="D45" s="31"/>
      <c r="E45" s="31"/>
      <c r="F45" s="31"/>
      <c r="G45" s="31"/>
    </row>
    <row r="46" spans="1:7" x14ac:dyDescent="0.25">
      <c r="A46" s="31"/>
      <c r="B46" s="31"/>
      <c r="C46" s="31"/>
      <c r="D46" s="31"/>
      <c r="E46" s="31"/>
      <c r="F46" s="31"/>
      <c r="G46" s="31"/>
    </row>
    <row r="47" spans="1:7" x14ac:dyDescent="0.25">
      <c r="A47" s="31"/>
      <c r="B47" s="31"/>
      <c r="C47" s="31"/>
      <c r="D47" s="31"/>
      <c r="E47" s="31"/>
      <c r="F47" s="31"/>
      <c r="G47" s="31"/>
    </row>
    <row r="48" spans="1:7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1"/>
      <c r="B50" s="31"/>
      <c r="C50" s="31"/>
      <c r="D50" s="31"/>
      <c r="E50" s="31"/>
      <c r="F50" s="31"/>
      <c r="G50" s="31"/>
    </row>
    <row r="51" spans="1:7" x14ac:dyDescent="0.25">
      <c r="A51" s="31"/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x14ac:dyDescent="0.25">
      <c r="A72" s="31"/>
      <c r="B72" s="31"/>
      <c r="C72" s="31"/>
      <c r="D72" s="31"/>
      <c r="E72" s="31"/>
      <c r="F72" s="31"/>
      <c r="G72" s="31"/>
    </row>
    <row r="73" spans="1:7" x14ac:dyDescent="0.25">
      <c r="A73" s="31"/>
      <c r="B73" s="31"/>
      <c r="C73" s="31"/>
      <c r="D73" s="31"/>
      <c r="E73" s="31"/>
      <c r="F73" s="31"/>
      <c r="G73" s="31"/>
    </row>
    <row r="74" spans="1:7" x14ac:dyDescent="0.25">
      <c r="A74" s="31"/>
      <c r="B74" s="31"/>
      <c r="C74" s="31"/>
      <c r="D74" s="31"/>
      <c r="E74" s="31"/>
      <c r="F74" s="31"/>
      <c r="G74" s="31"/>
    </row>
    <row r="75" spans="1:7" x14ac:dyDescent="0.25">
      <c r="A75" s="31"/>
      <c r="B75" s="31"/>
      <c r="C75" s="31"/>
      <c r="D75" s="31"/>
      <c r="E75" s="31"/>
      <c r="F75" s="31"/>
      <c r="G75" s="31"/>
    </row>
    <row r="76" spans="1:7" x14ac:dyDescent="0.25">
      <c r="A76" s="31"/>
      <c r="B76" s="31"/>
      <c r="C76" s="31"/>
      <c r="D76" s="31"/>
      <c r="E76" s="31"/>
      <c r="F76" s="31"/>
      <c r="G76" s="31"/>
    </row>
    <row r="77" spans="1:7" x14ac:dyDescent="0.25">
      <c r="A77" s="31"/>
      <c r="B77" s="31"/>
      <c r="C77" s="31"/>
      <c r="D77" s="31"/>
      <c r="E77" s="31"/>
      <c r="F77" s="31"/>
      <c r="G77" s="31"/>
    </row>
    <row r="78" spans="1:7" x14ac:dyDescent="0.25">
      <c r="A78" s="31"/>
      <c r="B78" s="31"/>
      <c r="C78" s="31"/>
      <c r="D78" s="31"/>
      <c r="E78" s="31"/>
      <c r="F78" s="31"/>
      <c r="G78" s="31"/>
    </row>
    <row r="79" spans="1:7" x14ac:dyDescent="0.25">
      <c r="A79" s="31"/>
      <c r="B79" s="31"/>
      <c r="C79" s="31"/>
      <c r="D79" s="31"/>
      <c r="E79" s="31"/>
      <c r="F79" s="31"/>
      <c r="G79" s="31"/>
    </row>
    <row r="80" spans="1:7" x14ac:dyDescent="0.25">
      <c r="A80" s="31"/>
      <c r="B80" s="31"/>
      <c r="C80" s="31"/>
      <c r="D80" s="31"/>
      <c r="E80" s="31"/>
      <c r="F80" s="31"/>
      <c r="G80" s="31"/>
    </row>
    <row r="81" spans="1:7" x14ac:dyDescent="0.25">
      <c r="A81" s="31"/>
      <c r="B81" s="31"/>
      <c r="C81" s="31"/>
      <c r="D81" s="31"/>
      <c r="E81" s="31"/>
      <c r="F81" s="31"/>
      <c r="G81" s="31"/>
    </row>
    <row r="82" spans="1:7" x14ac:dyDescent="0.25">
      <c r="A82" s="31"/>
      <c r="B82" s="31"/>
      <c r="C82" s="31"/>
      <c r="D82" s="31"/>
      <c r="E82" s="31"/>
      <c r="F82" s="31"/>
      <c r="G82" s="31"/>
    </row>
    <row r="83" spans="1:7" x14ac:dyDescent="0.25">
      <c r="A83" s="31"/>
      <c r="B83" s="31"/>
      <c r="C83" s="31"/>
      <c r="D83" s="31"/>
      <c r="E83" s="31"/>
      <c r="F83" s="31"/>
      <c r="G83" s="31"/>
    </row>
    <row r="84" spans="1:7" x14ac:dyDescent="0.25">
      <c r="A84" s="31"/>
      <c r="B84" s="31"/>
      <c r="C84" s="31"/>
      <c r="D84" s="31"/>
      <c r="E84" s="31"/>
      <c r="F84" s="31"/>
      <c r="G84" s="31"/>
    </row>
    <row r="85" spans="1:7" x14ac:dyDescent="0.25">
      <c r="A85" s="31"/>
      <c r="B85" s="31"/>
      <c r="C85" s="31"/>
      <c r="D85" s="31"/>
      <c r="E85" s="31"/>
      <c r="F85" s="31"/>
      <c r="G85" s="31"/>
    </row>
    <row r="86" spans="1:7" x14ac:dyDescent="0.25">
      <c r="A86" s="31"/>
      <c r="B86" s="31"/>
      <c r="C86" s="31"/>
      <c r="D86" s="31"/>
      <c r="E86" s="31"/>
      <c r="F86" s="31"/>
      <c r="G86" s="31"/>
    </row>
    <row r="87" spans="1:7" x14ac:dyDescent="0.25">
      <c r="A87" s="31"/>
      <c r="B87" s="31"/>
      <c r="C87" s="31"/>
      <c r="D87" s="31"/>
      <c r="E87" s="31"/>
      <c r="F87" s="31"/>
      <c r="G87" s="31"/>
    </row>
    <row r="88" spans="1:7" x14ac:dyDescent="0.25">
      <c r="A88" s="31"/>
      <c r="B88" s="31"/>
      <c r="C88" s="31"/>
      <c r="D88" s="31"/>
      <c r="E88" s="31"/>
      <c r="F88" s="31"/>
      <c r="G88" s="31"/>
    </row>
    <row r="89" spans="1:7" x14ac:dyDescent="0.25">
      <c r="A89" s="31"/>
      <c r="B89" s="31"/>
      <c r="C89" s="31"/>
      <c r="D89" s="31"/>
      <c r="E89" s="31"/>
      <c r="F89" s="31"/>
      <c r="G89" s="31"/>
    </row>
    <row r="90" spans="1:7" x14ac:dyDescent="0.25">
      <c r="A90" s="31"/>
      <c r="B90" s="31"/>
      <c r="C90" s="31"/>
      <c r="D90" s="31"/>
      <c r="E90" s="31"/>
      <c r="F90" s="31"/>
      <c r="G90" s="31"/>
    </row>
    <row r="91" spans="1:7" x14ac:dyDescent="0.25">
      <c r="A91" s="31"/>
      <c r="B91" s="31"/>
      <c r="C91" s="31"/>
      <c r="D91" s="31"/>
      <c r="E91" s="31"/>
      <c r="F91" s="31"/>
      <c r="G91" s="31"/>
    </row>
    <row r="92" spans="1:7" x14ac:dyDescent="0.25">
      <c r="A92" s="31"/>
      <c r="B92" s="31"/>
      <c r="C92" s="31"/>
      <c r="D92" s="31"/>
      <c r="E92" s="31"/>
      <c r="F92" s="31"/>
      <c r="G92" s="31"/>
    </row>
    <row r="93" spans="1:7" x14ac:dyDescent="0.25">
      <c r="A93" s="31"/>
      <c r="B93" s="31"/>
      <c r="C93" s="31"/>
      <c r="D93" s="31"/>
      <c r="E93" s="31"/>
      <c r="F93" s="31"/>
      <c r="G93" s="31"/>
    </row>
    <row r="94" spans="1:7" x14ac:dyDescent="0.25">
      <c r="A94" s="31"/>
      <c r="B94" s="31"/>
      <c r="C94" s="31"/>
      <c r="D94" s="31"/>
      <c r="E94" s="31"/>
      <c r="F94" s="31"/>
      <c r="G94" s="31"/>
    </row>
    <row r="95" spans="1:7" x14ac:dyDescent="0.25">
      <c r="A95" s="31"/>
      <c r="B95" s="31"/>
      <c r="C95" s="31"/>
      <c r="D95" s="31"/>
      <c r="E95" s="31"/>
      <c r="F95" s="31"/>
      <c r="G95" s="31"/>
    </row>
    <row r="96" spans="1:7" x14ac:dyDescent="0.25">
      <c r="A96" s="31"/>
      <c r="B96" s="31"/>
      <c r="C96" s="31"/>
      <c r="D96" s="31"/>
      <c r="E96" s="31"/>
      <c r="F96" s="31"/>
      <c r="G96" s="31"/>
    </row>
    <row r="97" spans="1:7" x14ac:dyDescent="0.25">
      <c r="A97" s="31"/>
      <c r="B97" s="31"/>
      <c r="C97" s="31"/>
      <c r="D97" s="31"/>
      <c r="E97" s="31"/>
      <c r="F97" s="31"/>
      <c r="G97" s="31"/>
    </row>
    <row r="98" spans="1:7" x14ac:dyDescent="0.25">
      <c r="A98" s="31"/>
      <c r="B98" s="31"/>
      <c r="C98" s="31"/>
      <c r="D98" s="31"/>
      <c r="E98" s="31"/>
      <c r="F98" s="31"/>
      <c r="G98" s="31"/>
    </row>
    <row r="99" spans="1:7" x14ac:dyDescent="0.25">
      <c r="A99" s="31"/>
      <c r="B99" s="31"/>
      <c r="C99" s="31"/>
      <c r="D99" s="31"/>
      <c r="E99" s="31"/>
      <c r="F99" s="31"/>
      <c r="G99" s="31"/>
    </row>
    <row r="100" spans="1:7" x14ac:dyDescent="0.25">
      <c r="A100" s="31"/>
      <c r="B100" s="31"/>
      <c r="C100" s="31"/>
      <c r="D100" s="31"/>
      <c r="E100" s="31"/>
      <c r="F100" s="31"/>
      <c r="G100" s="31"/>
    </row>
    <row r="101" spans="1:7" x14ac:dyDescent="0.25">
      <c r="A101" s="31"/>
      <c r="B101" s="31"/>
      <c r="C101" s="31"/>
      <c r="D101" s="31"/>
      <c r="E101" s="31"/>
      <c r="F101" s="31"/>
      <c r="G101" s="31"/>
    </row>
    <row r="102" spans="1:7" x14ac:dyDescent="0.25">
      <c r="A102" s="31"/>
      <c r="B102" s="31"/>
      <c r="C102" s="31"/>
      <c r="D102" s="31"/>
      <c r="E102" s="31"/>
      <c r="F102" s="31"/>
      <c r="G102" s="31"/>
    </row>
    <row r="103" spans="1:7" x14ac:dyDescent="0.25">
      <c r="A103" s="31"/>
      <c r="B103" s="31"/>
      <c r="C103" s="31"/>
      <c r="D103" s="31"/>
      <c r="E103" s="31"/>
      <c r="F103" s="31"/>
      <c r="G103" s="31"/>
    </row>
    <row r="104" spans="1:7" x14ac:dyDescent="0.25">
      <c r="A104" s="31"/>
      <c r="B104" s="31"/>
      <c r="C104" s="31"/>
      <c r="D104" s="31"/>
      <c r="E104" s="31"/>
      <c r="F104" s="31"/>
      <c r="G104" s="31"/>
    </row>
    <row r="105" spans="1:7" x14ac:dyDescent="0.25">
      <c r="A105" s="31"/>
      <c r="B105" s="31"/>
      <c r="C105" s="31"/>
      <c r="D105" s="31"/>
      <c r="E105" s="31"/>
      <c r="F105" s="31"/>
      <c r="G105" s="31"/>
    </row>
    <row r="106" spans="1:7" x14ac:dyDescent="0.25">
      <c r="A106" s="31"/>
      <c r="B106" s="31"/>
      <c r="C106" s="31"/>
      <c r="D106" s="31"/>
      <c r="E106" s="31"/>
      <c r="F106" s="31"/>
      <c r="G106" s="31"/>
    </row>
    <row r="107" spans="1:7" x14ac:dyDescent="0.25">
      <c r="A107" s="31"/>
      <c r="B107" s="31"/>
      <c r="C107" s="31"/>
      <c r="D107" s="31"/>
      <c r="E107" s="31"/>
      <c r="F107" s="31"/>
      <c r="G107" s="31"/>
    </row>
    <row r="108" spans="1:7" x14ac:dyDescent="0.25">
      <c r="A108" s="31"/>
      <c r="B108" s="31"/>
      <c r="C108" s="31"/>
      <c r="D108" s="31"/>
      <c r="E108" s="31"/>
      <c r="F108" s="31"/>
      <c r="G108" s="31"/>
    </row>
    <row r="109" spans="1:7" x14ac:dyDescent="0.25">
      <c r="A109" s="31"/>
      <c r="B109" s="31"/>
      <c r="C109" s="31"/>
      <c r="D109" s="31"/>
      <c r="E109" s="31"/>
      <c r="F109" s="31"/>
      <c r="G109" s="31"/>
    </row>
    <row r="110" spans="1:7" x14ac:dyDescent="0.25">
      <c r="A110" s="31"/>
      <c r="B110" s="31"/>
      <c r="C110" s="31"/>
      <c r="D110" s="31"/>
      <c r="E110" s="31"/>
      <c r="F110" s="31"/>
      <c r="G110" s="31"/>
    </row>
    <row r="111" spans="1:7" x14ac:dyDescent="0.25">
      <c r="A111" s="31"/>
      <c r="B111" s="31"/>
      <c r="C111" s="31"/>
      <c r="D111" s="31"/>
      <c r="E111" s="31"/>
      <c r="F111" s="31"/>
      <c r="G111" s="31"/>
    </row>
    <row r="112" spans="1:7" x14ac:dyDescent="0.25">
      <c r="A112" s="31"/>
      <c r="B112" s="31"/>
      <c r="C112" s="31"/>
      <c r="D112" s="31"/>
      <c r="E112" s="31"/>
      <c r="F112" s="31"/>
      <c r="G112" s="31"/>
    </row>
    <row r="113" spans="1:7" x14ac:dyDescent="0.25">
      <c r="A113" s="31"/>
      <c r="B113" s="31"/>
      <c r="C113" s="31"/>
      <c r="D113" s="31"/>
      <c r="E113" s="31"/>
      <c r="F113" s="31"/>
      <c r="G113" s="31"/>
    </row>
    <row r="114" spans="1:7" x14ac:dyDescent="0.25">
      <c r="A114" s="31"/>
      <c r="B114" s="31"/>
      <c r="C114" s="31"/>
      <c r="D114" s="31"/>
      <c r="E114" s="31"/>
      <c r="F114" s="31"/>
      <c r="G114" s="31"/>
    </row>
    <row r="115" spans="1:7" x14ac:dyDescent="0.25">
      <c r="A115" s="31"/>
      <c r="B115" s="31"/>
      <c r="C115" s="31"/>
      <c r="D115" s="31"/>
      <c r="E115" s="31"/>
      <c r="F115" s="31"/>
      <c r="G115" s="31"/>
    </row>
    <row r="116" spans="1:7" x14ac:dyDescent="0.25">
      <c r="A116" s="31"/>
      <c r="B116" s="31"/>
      <c r="C116" s="31"/>
      <c r="D116" s="31"/>
      <c r="E116" s="31"/>
      <c r="F116" s="31"/>
      <c r="G116" s="31"/>
    </row>
    <row r="117" spans="1:7" x14ac:dyDescent="0.25">
      <c r="A117" s="31"/>
      <c r="B117" s="31"/>
      <c r="C117" s="31"/>
      <c r="D117" s="31"/>
      <c r="E117" s="31"/>
      <c r="F117" s="31"/>
      <c r="G117" s="31"/>
    </row>
    <row r="118" spans="1:7" x14ac:dyDescent="0.25">
      <c r="A118" s="31"/>
      <c r="B118" s="31"/>
      <c r="C118" s="31"/>
      <c r="D118" s="31"/>
      <c r="E118" s="31"/>
      <c r="F118" s="31"/>
      <c r="G118" s="31"/>
    </row>
    <row r="119" spans="1:7" x14ac:dyDescent="0.25">
      <c r="A119" s="31"/>
      <c r="B119" s="31"/>
      <c r="C119" s="31"/>
      <c r="D119" s="31"/>
      <c r="E119" s="31"/>
      <c r="F119" s="31"/>
      <c r="G119" s="31"/>
    </row>
    <row r="120" spans="1:7" x14ac:dyDescent="0.25">
      <c r="A120" s="31"/>
      <c r="B120" s="31"/>
      <c r="C120" s="31"/>
      <c r="D120" s="31"/>
      <c r="E120" s="31"/>
      <c r="F120" s="31"/>
      <c r="G120" s="31"/>
    </row>
    <row r="121" spans="1:7" x14ac:dyDescent="0.25">
      <c r="A121" s="31"/>
      <c r="B121" s="31"/>
      <c r="C121" s="31"/>
      <c r="D121" s="31"/>
      <c r="E121" s="31"/>
      <c r="F121" s="31"/>
      <c r="G121" s="31"/>
    </row>
    <row r="122" spans="1:7" x14ac:dyDescent="0.25">
      <c r="A122" s="31"/>
      <c r="B122" s="31"/>
      <c r="C122" s="31"/>
      <c r="D122" s="31"/>
      <c r="E122" s="31"/>
      <c r="F122" s="31"/>
      <c r="G122" s="31"/>
    </row>
    <row r="123" spans="1:7" x14ac:dyDescent="0.25">
      <c r="A123" s="31"/>
      <c r="B123" s="31"/>
      <c r="C123" s="31"/>
      <c r="D123" s="31"/>
      <c r="E123" s="31"/>
      <c r="F123" s="31"/>
      <c r="G123" s="31"/>
    </row>
    <row r="124" spans="1:7" x14ac:dyDescent="0.25">
      <c r="A124" s="31"/>
      <c r="B124" s="31"/>
      <c r="C124" s="31"/>
      <c r="D124" s="31"/>
      <c r="E124" s="31"/>
      <c r="F124" s="31"/>
      <c r="G124" s="31"/>
    </row>
    <row r="125" spans="1:7" x14ac:dyDescent="0.25">
      <c r="A125" s="31"/>
      <c r="B125" s="31"/>
      <c r="C125" s="31"/>
      <c r="D125" s="31"/>
      <c r="E125" s="31"/>
      <c r="F125" s="31"/>
      <c r="G125" s="31"/>
    </row>
    <row r="126" spans="1:7" x14ac:dyDescent="0.25">
      <c r="A126" s="31"/>
      <c r="B126" s="31"/>
      <c r="C126" s="31"/>
      <c r="D126" s="31"/>
      <c r="E126" s="31"/>
      <c r="F126" s="31"/>
      <c r="G126" s="31"/>
    </row>
    <row r="127" spans="1:7" x14ac:dyDescent="0.25">
      <c r="A127" s="31"/>
      <c r="B127" s="31"/>
      <c r="C127" s="31"/>
      <c r="D127" s="31"/>
      <c r="E127" s="31"/>
      <c r="F127" s="31"/>
      <c r="G127" s="31"/>
    </row>
    <row r="128" spans="1:7" x14ac:dyDescent="0.25">
      <c r="A128" s="31"/>
      <c r="B128" s="31"/>
      <c r="C128" s="31"/>
      <c r="D128" s="31"/>
      <c r="E128" s="31"/>
      <c r="F128" s="31"/>
      <c r="G128" s="31"/>
    </row>
    <row r="129" spans="1:7" x14ac:dyDescent="0.25">
      <c r="A129" s="31"/>
      <c r="B129" s="31"/>
      <c r="C129" s="31"/>
      <c r="D129" s="31"/>
      <c r="E129" s="31"/>
      <c r="F129" s="31"/>
      <c r="G129" s="31"/>
    </row>
    <row r="130" spans="1:7" x14ac:dyDescent="0.25">
      <c r="A130" s="31"/>
      <c r="B130" s="31"/>
      <c r="C130" s="31"/>
      <c r="D130" s="31"/>
      <c r="E130" s="31"/>
      <c r="F130" s="31"/>
      <c r="G130" s="31"/>
    </row>
    <row r="131" spans="1:7" x14ac:dyDescent="0.25">
      <c r="A131" s="31"/>
      <c r="B131" s="31"/>
      <c r="C131" s="31"/>
      <c r="D131" s="31"/>
      <c r="E131" s="31"/>
      <c r="F131" s="31"/>
      <c r="G131" s="31"/>
    </row>
    <row r="132" spans="1:7" x14ac:dyDescent="0.25">
      <c r="A132" s="31"/>
      <c r="B132" s="31"/>
      <c r="C132" s="31"/>
      <c r="D132" s="31"/>
      <c r="E132" s="31"/>
      <c r="F132" s="31"/>
      <c r="G132" s="31"/>
    </row>
    <row r="133" spans="1:7" x14ac:dyDescent="0.25">
      <c r="A133" s="31"/>
      <c r="B133" s="31"/>
      <c r="C133" s="31"/>
      <c r="D133" s="31"/>
      <c r="E133" s="31"/>
      <c r="F133" s="31"/>
      <c r="G133" s="31"/>
    </row>
    <row r="134" spans="1:7" x14ac:dyDescent="0.25">
      <c r="A134" s="31"/>
      <c r="B134" s="31"/>
      <c r="C134" s="31"/>
      <c r="D134" s="31"/>
      <c r="E134" s="31"/>
      <c r="F134" s="31"/>
      <c r="G134" s="31"/>
    </row>
    <row r="135" spans="1:7" x14ac:dyDescent="0.25">
      <c r="A135" s="31"/>
      <c r="B135" s="31"/>
      <c r="C135" s="31"/>
      <c r="D135" s="31"/>
      <c r="E135" s="31"/>
      <c r="F135" s="31"/>
      <c r="G135" s="31"/>
    </row>
    <row r="136" spans="1:7" x14ac:dyDescent="0.25">
      <c r="A136" s="31"/>
      <c r="B136" s="31"/>
      <c r="C136" s="31"/>
      <c r="D136" s="31"/>
      <c r="E136" s="31"/>
      <c r="F136" s="31"/>
      <c r="G136" s="31"/>
    </row>
    <row r="137" spans="1:7" x14ac:dyDescent="0.25">
      <c r="A137" s="31"/>
      <c r="B137" s="31"/>
      <c r="C137" s="31"/>
      <c r="D137" s="31"/>
      <c r="E137" s="31"/>
      <c r="F137" s="31"/>
      <c r="G137" s="31"/>
    </row>
    <row r="138" spans="1:7" x14ac:dyDescent="0.25">
      <c r="A138" s="31"/>
      <c r="B138" s="31"/>
      <c r="C138" s="31"/>
      <c r="D138" s="31"/>
      <c r="E138" s="31"/>
      <c r="F138" s="31"/>
      <c r="G138" s="31"/>
    </row>
    <row r="139" spans="1:7" x14ac:dyDescent="0.25">
      <c r="A139" s="31"/>
      <c r="B139" s="31"/>
      <c r="C139" s="31"/>
      <c r="D139" s="31"/>
      <c r="E139" s="31"/>
      <c r="F139" s="31"/>
      <c r="G139" s="31"/>
    </row>
    <row r="140" spans="1:7" x14ac:dyDescent="0.25">
      <c r="A140" s="31"/>
      <c r="B140" s="31"/>
      <c r="C140" s="31"/>
      <c r="D140" s="31"/>
      <c r="E140" s="31"/>
      <c r="F140" s="31"/>
      <c r="G140" s="31"/>
    </row>
    <row r="141" spans="1:7" x14ac:dyDescent="0.25">
      <c r="A141" s="31"/>
      <c r="B141" s="31"/>
      <c r="C141" s="31"/>
      <c r="D141" s="31"/>
      <c r="E141" s="31"/>
      <c r="F141" s="31"/>
      <c r="G141" s="31"/>
    </row>
    <row r="142" spans="1:7" x14ac:dyDescent="0.25">
      <c r="A142" s="31"/>
      <c r="B142" s="31"/>
      <c r="C142" s="31"/>
      <c r="D142" s="31"/>
      <c r="E142" s="31"/>
      <c r="F142" s="31"/>
      <c r="G142" s="31"/>
    </row>
    <row r="143" spans="1:7" x14ac:dyDescent="0.25">
      <c r="A143" s="31"/>
      <c r="B143" s="31"/>
      <c r="C143" s="31"/>
      <c r="D143" s="31"/>
      <c r="E143" s="31"/>
      <c r="F143" s="31"/>
      <c r="G143" s="31"/>
    </row>
    <row r="144" spans="1:7" x14ac:dyDescent="0.25">
      <c r="A144" s="31"/>
      <c r="B144" s="31"/>
      <c r="C144" s="31"/>
      <c r="D144" s="31"/>
      <c r="E144" s="31"/>
      <c r="F144" s="31"/>
      <c r="G144" s="31"/>
    </row>
    <row r="145" spans="1:7" x14ac:dyDescent="0.25">
      <c r="A145" s="31"/>
      <c r="B145" s="31"/>
      <c r="C145" s="31"/>
      <c r="D145" s="31"/>
      <c r="E145" s="31"/>
      <c r="F145" s="31"/>
      <c r="G145" s="31"/>
    </row>
    <row r="146" spans="1:7" x14ac:dyDescent="0.25">
      <c r="A146" s="31"/>
      <c r="B146" s="31"/>
      <c r="C146" s="31"/>
      <c r="D146" s="31"/>
      <c r="E146" s="31"/>
      <c r="F146" s="31"/>
      <c r="G146" s="31"/>
    </row>
    <row r="147" spans="1:7" x14ac:dyDescent="0.25">
      <c r="A147" s="31"/>
      <c r="B147" s="31"/>
      <c r="C147" s="31"/>
      <c r="D147" s="31"/>
      <c r="E147" s="31"/>
      <c r="F147" s="31"/>
      <c r="G147" s="31"/>
    </row>
    <row r="148" spans="1:7" x14ac:dyDescent="0.25">
      <c r="A148" s="31"/>
      <c r="B148" s="31"/>
      <c r="C148" s="31"/>
      <c r="D148" s="31"/>
      <c r="E148" s="31"/>
      <c r="F148" s="31"/>
      <c r="G148" s="31"/>
    </row>
    <row r="149" spans="1:7" x14ac:dyDescent="0.25">
      <c r="A149" s="31"/>
      <c r="B149" s="31"/>
      <c r="C149" s="31"/>
      <c r="D149" s="31"/>
      <c r="E149" s="31"/>
      <c r="F149" s="31"/>
      <c r="G149" s="31"/>
    </row>
    <row r="150" spans="1:7" x14ac:dyDescent="0.25">
      <c r="A150" s="31"/>
      <c r="B150" s="31"/>
      <c r="C150" s="31"/>
      <c r="D150" s="31"/>
      <c r="E150" s="31"/>
      <c r="F150" s="31"/>
      <c r="G150" s="31"/>
    </row>
    <row r="151" spans="1:7" x14ac:dyDescent="0.25">
      <c r="A151" s="31"/>
      <c r="B151" s="31"/>
      <c r="C151" s="31"/>
      <c r="D151" s="31"/>
      <c r="E151" s="31"/>
      <c r="F151" s="31"/>
      <c r="G151" s="31"/>
    </row>
    <row r="152" spans="1:7" x14ac:dyDescent="0.25">
      <c r="A152" s="31"/>
      <c r="B152" s="31"/>
      <c r="C152" s="31"/>
      <c r="D152" s="31"/>
      <c r="E152" s="31"/>
      <c r="F152" s="31"/>
      <c r="G152" s="31"/>
    </row>
    <row r="153" spans="1:7" x14ac:dyDescent="0.25">
      <c r="A153" s="31"/>
      <c r="B153" s="31"/>
      <c r="C153" s="31"/>
      <c r="D153" s="31"/>
      <c r="E153" s="31"/>
      <c r="F153" s="31"/>
      <c r="G153" s="31"/>
    </row>
    <row r="154" spans="1:7" x14ac:dyDescent="0.25">
      <c r="A154" s="31"/>
      <c r="B154" s="31"/>
      <c r="C154" s="31"/>
      <c r="D154" s="31"/>
      <c r="E154" s="31"/>
      <c r="F154" s="31"/>
      <c r="G154" s="31"/>
    </row>
    <row r="155" spans="1:7" x14ac:dyDescent="0.25">
      <c r="A155" s="31"/>
      <c r="B155" s="31"/>
      <c r="C155" s="31"/>
      <c r="D155" s="31"/>
      <c r="E155" s="31"/>
      <c r="F155" s="31"/>
      <c r="G155" s="31"/>
    </row>
    <row r="156" spans="1:7" x14ac:dyDescent="0.25">
      <c r="A156" s="31"/>
      <c r="B156" s="31"/>
      <c r="C156" s="31"/>
      <c r="D156" s="31"/>
      <c r="E156" s="31"/>
      <c r="F156" s="31"/>
      <c r="G156" s="31"/>
    </row>
  </sheetData>
  <sheetProtection sheet="1" formatCells="0" formatColumns="0" formatRows="0" sort="0" autoFilter="0"/>
  <autoFilter ref="A6:G6"/>
  <mergeCells count="1">
    <mergeCell ref="A1:G1"/>
  </mergeCells>
  <conditionalFormatting sqref="A7:G156">
    <cfRule type="expression" dxfId="10" priority="34">
      <formula>MOD(ROW(),2)=1</formula>
    </cfRule>
  </conditionalFormatting>
  <conditionalFormatting sqref="E7:E156">
    <cfRule type="expression" dxfId="11" priority="35">
      <formula>AND($A7&lt;&gt;"",$E7="")</formula>
    </cfRule>
  </conditionalFormatting>
  <dataValidations count="4">
    <dataValidation type="list" allowBlank="1" showErrorMessage="1" errorStyle="stop" errorTitle="Choose from the list" error="Choose one of the four stakeholder groups." sqref="A7:A156">
      <formula1>StakeholderGroups</formula1>
    </dataValidation>
    <dataValidation type="list" allowBlank="1" sqref="C7:C156">
      <formula1>ViewMethods</formula1>
    </dataValidation>
    <dataValidation type="list" allowBlank="1" showErrorMessage="1" errorStyle="stop" errorTitle="Choose from the list" error="Choose one of: Positive theme, Improvement theme, Mixed, Information only." sqref="F7:F156">
      <formula1>ViewClassifications</formula1>
    </dataValidation>
    <dataValidation type="list" allowBlank="1" showErrorMessage="1" errorStyle="stop" errorTitle="Choose from the list" error="Choose Yes or No." sqref="G7:G156">
      <formula1>YesNo</formula1>
    </dataValidation>
  </dataValidations>
  <hyperlinks>
    <hyperlink ref="G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O10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46" customWidth="1"/>
    <col min="4" max="4" width="32" customWidth="1"/>
    <col min="5" max="6" width="34" customWidth="1"/>
    <col min="7" max="7" width="22" customWidth="1"/>
    <col min="8" max="9" width="13" customWidth="1"/>
    <col min="10" max="10" width="20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</cols>
  <sheetData>
    <row r="1" ht="2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" customHeight="1" spans="1:10" x14ac:dyDescent="0.25">
      <c r="A2" s="2" t="s">
        <v>1</v>
      </c>
      <c r="J2" s="16" t="s">
        <v>73</v>
      </c>
    </row>
    <row r="3" ht="30" customHeight="1" spans="1:1" x14ac:dyDescent="0.25">
      <c r="A3" s="28" t="s">
        <v>49</v>
      </c>
    </row>
    <row r="4" ht="26" customHeight="1" spans="1:1" x14ac:dyDescent="0.25">
      <c r="A4" s="29" t="s">
        <v>172</v>
      </c>
    </row>
    <row r="6" ht="30" customHeight="1" spans="1:10" x14ac:dyDescent="0.25">
      <c r="A6" s="30" t="s">
        <v>173</v>
      </c>
      <c r="B6" s="30" t="s">
        <v>76</v>
      </c>
      <c r="C6" s="30" t="s">
        <v>174</v>
      </c>
      <c r="D6" s="30" t="s">
        <v>175</v>
      </c>
      <c r="E6" s="30" t="s">
        <v>176</v>
      </c>
      <c r="F6" s="30" t="s">
        <v>177</v>
      </c>
      <c r="G6" s="30" t="s">
        <v>147</v>
      </c>
      <c r="H6" s="30" t="s">
        <v>148</v>
      </c>
      <c r="I6" s="30" t="s">
        <v>178</v>
      </c>
      <c r="J6" s="30" t="s">
        <v>179</v>
      </c>
    </row>
    <row r="7" spans="1:15" x14ac:dyDescent="0.25">
      <c r="A7" s="32">
        <f>IF($C7="","","F-"&amp;RIGHT("00"&amp;(ROW()-6),3))</f>
      </c>
      <c r="B7" s="31" t="s">
        <v>80</v>
      </c>
      <c r="C7" s="31" t="s">
        <v>180</v>
      </c>
      <c r="D7" s="31" t="s">
        <v>181</v>
      </c>
      <c r="E7" s="31" t="s">
        <v>182</v>
      </c>
      <c r="F7" s="31" t="s">
        <v>183</v>
      </c>
      <c r="G7" s="31" t="s">
        <v>184</v>
      </c>
      <c r="H7" s="31" t="s">
        <v>114</v>
      </c>
      <c r="I7" s="31"/>
      <c r="J7" s="32">
        <f>IF(AND($C7&lt;&gt;"",$H7="Yes",$I7&lt;&gt;"Yes"),"Action not yet created","")</f>
      </c>
      <c r="K7">
        <f>IF(AND($C7&lt;&gt;"",$G7="Strength"),"• "&amp;$C7,"")</f>
      </c>
      <c r="L7">
        <f>IF(AND($C7&lt;&gt;"",$G7="Area for improvement"),"• "&amp;$C7,"")</f>
      </c>
      <c r="M7">
        <f>IF(AND($C7&lt;&gt;"",$G7="Further review required"),"• "&amp;$C7,"")</f>
      </c>
      <c r="N7">
        <f>IF(AND($C7&lt;&gt;"",$E7&lt;&gt;""),"• "&amp;$E7,"")</f>
      </c>
      <c r="O7">
        <f>IF(AND($C7&lt;&gt;"",$F7&lt;&gt;""),"• "&amp;$F7,"")</f>
      </c>
    </row>
    <row r="8" spans="1:15" x14ac:dyDescent="0.25">
      <c r="A8" s="32">
        <f>IF($C8="","","F-"&amp;RIGHT("00"&amp;(ROW()-6),3))</f>
      </c>
      <c r="B8" s="31" t="s">
        <v>84</v>
      </c>
      <c r="C8" s="31" t="s">
        <v>185</v>
      </c>
      <c r="D8" s="31" t="s">
        <v>186</v>
      </c>
      <c r="E8" s="31" t="s">
        <v>187</v>
      </c>
      <c r="F8" s="31" t="s">
        <v>188</v>
      </c>
      <c r="G8" s="31" t="s">
        <v>184</v>
      </c>
      <c r="H8" s="31" t="s">
        <v>114</v>
      </c>
      <c r="I8" s="31"/>
      <c r="J8" s="32">
        <f>IF(AND($C8&lt;&gt;"",$H8="Yes",$I8&lt;&gt;"Yes"),"Action not yet created","")</f>
      </c>
      <c r="K8">
        <f>IF(AND($C8&lt;&gt;"",$G8="Strength"),IF(K7="","• "&amp;$C8,K7&amp;IFERROR(CHAR(10)," · ")&amp;"• "&amp;$C8),K7)</f>
      </c>
      <c r="L8">
        <f>IF(AND($C8&lt;&gt;"",$G8="Area for improvement"),IF(L7="","• "&amp;$C8,L7&amp;IFERROR(CHAR(10)," · ")&amp;"• "&amp;$C8),L7)</f>
      </c>
      <c r="M8">
        <f>IF(AND($C8&lt;&gt;"",$G8="Further review required"),IF(M7="","• "&amp;$C8,M7&amp;IFERROR(CHAR(10)," · ")&amp;"• "&amp;$C8),M7)</f>
      </c>
      <c r="N8">
        <f>IF(AND($C8&lt;&gt;"",$E8&lt;&gt;""),IF(N7="","• "&amp;$E8,N7&amp;IFERROR(CHAR(10)," · ")&amp;"• "&amp;$E8),N7)</f>
      </c>
      <c r="O8">
        <f>IF(AND($C8&lt;&gt;"",$F8&lt;&gt;""),IF(O7="","• "&amp;$F8,O7&amp;IFERROR(CHAR(10)," · ")&amp;"• "&amp;$F8),O7)</f>
      </c>
    </row>
    <row r="9" spans="1:15" x14ac:dyDescent="0.25">
      <c r="A9" s="32">
        <f>IF($C9="","","F-"&amp;RIGHT("00"&amp;(ROW()-6),3))</f>
      </c>
      <c r="B9" s="31" t="s">
        <v>88</v>
      </c>
      <c r="C9" s="31" t="s">
        <v>189</v>
      </c>
      <c r="D9" s="31" t="s">
        <v>190</v>
      </c>
      <c r="E9" s="31" t="s">
        <v>191</v>
      </c>
      <c r="F9" s="31" t="s">
        <v>192</v>
      </c>
      <c r="G9" s="31" t="s">
        <v>193</v>
      </c>
      <c r="H9" s="31" t="s">
        <v>109</v>
      </c>
      <c r="I9" s="31" t="s">
        <v>109</v>
      </c>
      <c r="J9" s="32">
        <f>IF(AND($C9&lt;&gt;"",$H9="Yes",$I9&lt;&gt;"Yes"),"Action not yet created","")</f>
      </c>
      <c r="K9">
        <f>IF(AND($C9&lt;&gt;"",$G9="Strength"),IF(K8="","• "&amp;$C9,K8&amp;IFERROR(CHAR(10)," · ")&amp;"• "&amp;$C9),K8)</f>
      </c>
      <c r="L9">
        <f>IF(AND($C9&lt;&gt;"",$G9="Area for improvement"),IF(L8="","• "&amp;$C9,L8&amp;IFERROR(CHAR(10)," · ")&amp;"• "&amp;$C9),L8)</f>
      </c>
      <c r="M9">
        <f>IF(AND($C9&lt;&gt;"",$G9="Further review required"),IF(M8="","• "&amp;$C9,M8&amp;IFERROR(CHAR(10)," · ")&amp;"• "&amp;$C9),M8)</f>
      </c>
      <c r="N9">
        <f>IF(AND($C9&lt;&gt;"",$E9&lt;&gt;""),IF(N8="","• "&amp;$E9,N8&amp;IFERROR(CHAR(10)," · ")&amp;"• "&amp;$E9),N8)</f>
      </c>
      <c r="O9">
        <f>IF(AND($C9&lt;&gt;"",$F9&lt;&gt;""),IF(O8="","• "&amp;$F9,O8&amp;IFERROR(CHAR(10)," · ")&amp;"• "&amp;$F9),O8)</f>
      </c>
    </row>
    <row r="10" spans="1:15" x14ac:dyDescent="0.25">
      <c r="A10" s="32">
        <f>IF($C10="","","F-"&amp;RIGHT("00"&amp;(ROW()-6),3))</f>
      </c>
      <c r="B10" s="31" t="s">
        <v>80</v>
      </c>
      <c r="C10" s="31" t="s">
        <v>194</v>
      </c>
      <c r="D10" s="31" t="s">
        <v>116</v>
      </c>
      <c r="E10" s="31" t="s">
        <v>195</v>
      </c>
      <c r="F10" s="31" t="s">
        <v>196</v>
      </c>
      <c r="G10" s="31" t="s">
        <v>193</v>
      </c>
      <c r="H10" s="31" t="s">
        <v>109</v>
      </c>
      <c r="I10" s="31" t="s">
        <v>109</v>
      </c>
      <c r="J10" s="32">
        <f>IF(AND($C10&lt;&gt;"",$H10="Yes",$I10&lt;&gt;"Yes"),"Action not yet created","")</f>
      </c>
      <c r="K10">
        <f>IF(AND($C10&lt;&gt;"",$G10="Strength"),IF(K9="","• "&amp;$C10,K9&amp;IFERROR(CHAR(10)," · ")&amp;"• "&amp;$C10),K9)</f>
      </c>
      <c r="L10">
        <f>IF(AND($C10&lt;&gt;"",$G10="Area for improvement"),IF(L9="","• "&amp;$C10,L9&amp;IFERROR(CHAR(10)," · ")&amp;"• "&amp;$C10),L9)</f>
      </c>
      <c r="M10">
        <f>IF(AND($C10&lt;&gt;"",$G10="Further review required"),IF(M9="","• "&amp;$C10,M9&amp;IFERROR(CHAR(10)," · ")&amp;"• "&amp;$C10),M9)</f>
      </c>
      <c r="N10">
        <f>IF(AND($C10&lt;&gt;"",$E10&lt;&gt;""),IF(N9="","• "&amp;$E10,N9&amp;IFERROR(CHAR(10)," · ")&amp;"• "&amp;$E10),N9)</f>
      </c>
      <c r="O10">
        <f>IF(AND($C10&lt;&gt;"",$F10&lt;&gt;""),IF(O9="","• "&amp;$F10,O9&amp;IFERROR(CHAR(10)," · ")&amp;"• "&amp;$F10),O9)</f>
      </c>
    </row>
    <row r="11" spans="1:15" x14ac:dyDescent="0.25">
      <c r="A11" s="32">
        <f>IF($C11="","","F-"&amp;RIGHT("00"&amp;(ROW()-6),3))</f>
      </c>
      <c r="B11" s="31" t="s">
        <v>92</v>
      </c>
      <c r="C11" s="31" t="s">
        <v>197</v>
      </c>
      <c r="D11" s="31" t="s">
        <v>198</v>
      </c>
      <c r="E11" s="31" t="s">
        <v>199</v>
      </c>
      <c r="F11" s="31" t="s">
        <v>200</v>
      </c>
      <c r="G11" s="31" t="s">
        <v>65</v>
      </c>
      <c r="H11" s="31" t="s">
        <v>109</v>
      </c>
      <c r="I11" s="31" t="s">
        <v>109</v>
      </c>
      <c r="J11" s="32">
        <f>IF(AND($C11&lt;&gt;"",$H11="Yes",$I11&lt;&gt;"Yes"),"Action not yet created","")</f>
      </c>
      <c r="K11">
        <f>IF(AND($C11&lt;&gt;"",$G11="Strength"),IF(K10="","• "&amp;$C11,K10&amp;IFERROR(CHAR(10)," · ")&amp;"• "&amp;$C11),K10)</f>
      </c>
      <c r="L11">
        <f>IF(AND($C11&lt;&gt;"",$G11="Area for improvement"),IF(L10="","• "&amp;$C11,L10&amp;IFERROR(CHAR(10)," · ")&amp;"• "&amp;$C11),L10)</f>
      </c>
      <c r="M11">
        <f>IF(AND($C11&lt;&gt;"",$G11="Further review required"),IF(M10="","• "&amp;$C11,M10&amp;IFERROR(CHAR(10)," · ")&amp;"• "&amp;$C11),M10)</f>
      </c>
      <c r="N11">
        <f>IF(AND($C11&lt;&gt;"",$E11&lt;&gt;""),IF(N10="","• "&amp;$E11,N10&amp;IFERROR(CHAR(10)," · ")&amp;"• "&amp;$E11),N10)</f>
      </c>
      <c r="O11">
        <f>IF(AND($C11&lt;&gt;"",$F11&lt;&gt;""),IF(O10="","• "&amp;$F11,O10&amp;IFERROR(CHAR(10)," · ")&amp;"• "&amp;$F11),O10)</f>
      </c>
    </row>
    <row r="12" spans="1:15" x14ac:dyDescent="0.25">
      <c r="A12" s="32">
        <f>IF($C12="","","F-"&amp;RIGHT("00"&amp;(ROW()-6),3))</f>
      </c>
      <c r="B12" s="31" t="s">
        <v>95</v>
      </c>
      <c r="C12" s="31" t="s">
        <v>201</v>
      </c>
      <c r="D12" s="31" t="s">
        <v>130</v>
      </c>
      <c r="E12" s="31"/>
      <c r="F12" s="31"/>
      <c r="G12" s="31" t="s">
        <v>184</v>
      </c>
      <c r="H12" s="31" t="s">
        <v>114</v>
      </c>
      <c r="I12" s="31"/>
      <c r="J12" s="32">
        <f>IF(AND($C12&lt;&gt;"",$H12="Yes",$I12&lt;&gt;"Yes"),"Action not yet created","")</f>
      </c>
      <c r="K12">
        <f>IF(AND($C12&lt;&gt;"",$G12="Strength"),IF(K11="","• "&amp;$C12,K11&amp;IFERROR(CHAR(10)," · ")&amp;"• "&amp;$C12),K11)</f>
      </c>
      <c r="L12">
        <f>IF(AND($C12&lt;&gt;"",$G12="Area for improvement"),IF(L11="","• "&amp;$C12,L11&amp;IFERROR(CHAR(10)," · ")&amp;"• "&amp;$C12),L11)</f>
      </c>
      <c r="M12">
        <f>IF(AND($C12&lt;&gt;"",$G12="Further review required"),IF(M11="","• "&amp;$C12,M11&amp;IFERROR(CHAR(10)," · ")&amp;"• "&amp;$C12),M11)</f>
      </c>
      <c r="N12">
        <f>IF(AND($C12&lt;&gt;"",$E12&lt;&gt;""),IF(N11="","• "&amp;$E12,N11&amp;IFERROR(CHAR(10)," · ")&amp;"• "&amp;$E12),N11)</f>
      </c>
      <c r="O12">
        <f>IF(AND($C12&lt;&gt;"",$F12&lt;&gt;""),IF(O11="","• "&amp;$F12,O11&amp;IFERROR(CHAR(10)," · ")&amp;"• "&amp;$F12),O11)</f>
      </c>
    </row>
    <row r="13" spans="1:15" x14ac:dyDescent="0.25">
      <c r="A13" s="32">
        <f>IF($C13="","","F-"&amp;RIGHT("00"&amp;(ROW()-6),3))</f>
      </c>
      <c r="B13" s="31"/>
      <c r="C13" s="31"/>
      <c r="D13" s="31"/>
      <c r="E13" s="31"/>
      <c r="F13" s="31"/>
      <c r="G13" s="31"/>
      <c r="H13" s="31"/>
      <c r="I13" s="31"/>
      <c r="J13" s="32">
        <f>IF(AND($C13&lt;&gt;"",$H13="Yes",$I13&lt;&gt;"Yes"),"Action not yet created","")</f>
      </c>
      <c r="K13">
        <f>IF(AND($C13&lt;&gt;"",$G13="Strength"),IF(K12="","• "&amp;$C13,K12&amp;IFERROR(CHAR(10)," · ")&amp;"• "&amp;$C13),K12)</f>
      </c>
      <c r="L13">
        <f>IF(AND($C13&lt;&gt;"",$G13="Area for improvement"),IF(L12="","• "&amp;$C13,L12&amp;IFERROR(CHAR(10)," · ")&amp;"• "&amp;$C13),L12)</f>
      </c>
      <c r="M13">
        <f>IF(AND($C13&lt;&gt;"",$G13="Further review required"),IF(M12="","• "&amp;$C13,M12&amp;IFERROR(CHAR(10)," · ")&amp;"• "&amp;$C13),M12)</f>
      </c>
      <c r="N13">
        <f>IF(AND($C13&lt;&gt;"",$E13&lt;&gt;""),IF(N12="","• "&amp;$E13,N12&amp;IFERROR(CHAR(10)," · ")&amp;"• "&amp;$E13),N12)</f>
      </c>
      <c r="O13">
        <f>IF(AND($C13&lt;&gt;"",$F13&lt;&gt;""),IF(O12="","• "&amp;$F13,O12&amp;IFERROR(CHAR(10)," · ")&amp;"• "&amp;$F13),O12)</f>
      </c>
    </row>
    <row r="14" spans="1:15" x14ac:dyDescent="0.25">
      <c r="A14" s="32">
        <f>IF($C14="","","F-"&amp;RIGHT("00"&amp;(ROW()-6),3))</f>
      </c>
      <c r="B14" s="31"/>
      <c r="C14" s="31"/>
      <c r="D14" s="31"/>
      <c r="E14" s="31"/>
      <c r="F14" s="31"/>
      <c r="G14" s="31"/>
      <c r="H14" s="31"/>
      <c r="I14" s="31"/>
      <c r="J14" s="32">
        <f>IF(AND($C14&lt;&gt;"",$H14="Yes",$I14&lt;&gt;"Yes"),"Action not yet created","")</f>
      </c>
      <c r="K14">
        <f>IF(AND($C14&lt;&gt;"",$G14="Strength"),IF(K13="","• "&amp;$C14,K13&amp;IFERROR(CHAR(10)," · ")&amp;"• "&amp;$C14),K13)</f>
      </c>
      <c r="L14">
        <f>IF(AND($C14&lt;&gt;"",$G14="Area for improvement"),IF(L13="","• "&amp;$C14,L13&amp;IFERROR(CHAR(10)," · ")&amp;"• "&amp;$C14),L13)</f>
      </c>
      <c r="M14">
        <f>IF(AND($C14&lt;&gt;"",$G14="Further review required"),IF(M13="","• "&amp;$C14,M13&amp;IFERROR(CHAR(10)," · ")&amp;"• "&amp;$C14),M13)</f>
      </c>
      <c r="N14">
        <f>IF(AND($C14&lt;&gt;"",$E14&lt;&gt;""),IF(N13="","• "&amp;$E14,N13&amp;IFERROR(CHAR(10)," · ")&amp;"• "&amp;$E14),N13)</f>
      </c>
      <c r="O14">
        <f>IF(AND($C14&lt;&gt;"",$F14&lt;&gt;""),IF(O13="","• "&amp;$F14,O13&amp;IFERROR(CHAR(10)," · ")&amp;"• "&amp;$F14),O13)</f>
      </c>
    </row>
    <row r="15" spans="1:15" x14ac:dyDescent="0.25">
      <c r="A15" s="32">
        <f>IF($C15="","","F-"&amp;RIGHT("00"&amp;(ROW()-6),3))</f>
      </c>
      <c r="B15" s="31"/>
      <c r="C15" s="31"/>
      <c r="D15" s="31"/>
      <c r="E15" s="31"/>
      <c r="F15" s="31"/>
      <c r="G15" s="31"/>
      <c r="H15" s="31"/>
      <c r="I15" s="31"/>
      <c r="J15" s="32">
        <f>IF(AND($C15&lt;&gt;"",$H15="Yes",$I15&lt;&gt;"Yes"),"Action not yet created","")</f>
      </c>
      <c r="K15">
        <f>IF(AND($C15&lt;&gt;"",$G15="Strength"),IF(K14="","• "&amp;$C15,K14&amp;IFERROR(CHAR(10)," · ")&amp;"• "&amp;$C15),K14)</f>
      </c>
      <c r="L15">
        <f>IF(AND($C15&lt;&gt;"",$G15="Area for improvement"),IF(L14="","• "&amp;$C15,L14&amp;IFERROR(CHAR(10)," · ")&amp;"• "&amp;$C15),L14)</f>
      </c>
      <c r="M15">
        <f>IF(AND($C15&lt;&gt;"",$G15="Further review required"),IF(M14="","• "&amp;$C15,M14&amp;IFERROR(CHAR(10)," · ")&amp;"• "&amp;$C15),M14)</f>
      </c>
      <c r="N15">
        <f>IF(AND($C15&lt;&gt;"",$E15&lt;&gt;""),IF(N14="","• "&amp;$E15,N14&amp;IFERROR(CHAR(10)," · ")&amp;"• "&amp;$E15),N14)</f>
      </c>
      <c r="O15">
        <f>IF(AND($C15&lt;&gt;"",$F15&lt;&gt;""),IF(O14="","• "&amp;$F15,O14&amp;IFERROR(CHAR(10)," · ")&amp;"• "&amp;$F15),O14)</f>
      </c>
    </row>
    <row r="16" spans="1:15" x14ac:dyDescent="0.25">
      <c r="A16" s="32">
        <f>IF($C16="","","F-"&amp;RIGHT("00"&amp;(ROW()-6),3))</f>
      </c>
      <c r="B16" s="31"/>
      <c r="C16" s="31"/>
      <c r="D16" s="31"/>
      <c r="E16" s="31"/>
      <c r="F16" s="31"/>
      <c r="G16" s="31"/>
      <c r="H16" s="31"/>
      <c r="I16" s="31"/>
      <c r="J16" s="32">
        <f>IF(AND($C16&lt;&gt;"",$H16="Yes",$I16&lt;&gt;"Yes"),"Action not yet created","")</f>
      </c>
      <c r="K16">
        <f>IF(AND($C16&lt;&gt;"",$G16="Strength"),IF(K15="","• "&amp;$C16,K15&amp;IFERROR(CHAR(10)," · ")&amp;"• "&amp;$C16),K15)</f>
      </c>
      <c r="L16">
        <f>IF(AND($C16&lt;&gt;"",$G16="Area for improvement"),IF(L15="","• "&amp;$C16,L15&amp;IFERROR(CHAR(10)," · ")&amp;"• "&amp;$C16),L15)</f>
      </c>
      <c r="M16">
        <f>IF(AND($C16&lt;&gt;"",$G16="Further review required"),IF(M15="","• "&amp;$C16,M15&amp;IFERROR(CHAR(10)," · ")&amp;"• "&amp;$C16),M15)</f>
      </c>
      <c r="N16">
        <f>IF(AND($C16&lt;&gt;"",$E16&lt;&gt;""),IF(N15="","• "&amp;$E16,N15&amp;IFERROR(CHAR(10)," · ")&amp;"• "&amp;$E16),N15)</f>
      </c>
      <c r="O16">
        <f>IF(AND($C16&lt;&gt;"",$F16&lt;&gt;""),IF(O15="","• "&amp;$F16,O15&amp;IFERROR(CHAR(10)," · ")&amp;"• "&amp;$F16),O15)</f>
      </c>
    </row>
    <row r="17" spans="1:15" x14ac:dyDescent="0.25">
      <c r="A17" s="32">
        <f>IF($C17="","","F-"&amp;RIGHT("00"&amp;(ROW()-6),3))</f>
      </c>
      <c r="B17" s="31"/>
      <c r="C17" s="31"/>
      <c r="D17" s="31"/>
      <c r="E17" s="31"/>
      <c r="F17" s="31"/>
      <c r="G17" s="31"/>
      <c r="H17" s="31"/>
      <c r="I17" s="31"/>
      <c r="J17" s="32">
        <f>IF(AND($C17&lt;&gt;"",$H17="Yes",$I17&lt;&gt;"Yes"),"Action not yet created","")</f>
      </c>
      <c r="K17">
        <f>IF(AND($C17&lt;&gt;"",$G17="Strength"),IF(K16="","• "&amp;$C17,K16&amp;IFERROR(CHAR(10)," · ")&amp;"• "&amp;$C17),K16)</f>
      </c>
      <c r="L17">
        <f>IF(AND($C17&lt;&gt;"",$G17="Area for improvement"),IF(L16="","• "&amp;$C17,L16&amp;IFERROR(CHAR(10)," · ")&amp;"• "&amp;$C17),L16)</f>
      </c>
      <c r="M17">
        <f>IF(AND($C17&lt;&gt;"",$G17="Further review required"),IF(M16="","• "&amp;$C17,M16&amp;IFERROR(CHAR(10)," · ")&amp;"• "&amp;$C17),M16)</f>
      </c>
      <c r="N17">
        <f>IF(AND($C17&lt;&gt;"",$E17&lt;&gt;""),IF(N16="","• "&amp;$E17,N16&amp;IFERROR(CHAR(10)," · ")&amp;"• "&amp;$E17),N16)</f>
      </c>
      <c r="O17">
        <f>IF(AND($C17&lt;&gt;"",$F17&lt;&gt;""),IF(O16="","• "&amp;$F17,O16&amp;IFERROR(CHAR(10)," · ")&amp;"• "&amp;$F17),O16)</f>
      </c>
    </row>
    <row r="18" spans="1:15" x14ac:dyDescent="0.25">
      <c r="A18" s="32">
        <f>IF($C18="","","F-"&amp;RIGHT("00"&amp;(ROW()-6),3))</f>
      </c>
      <c r="B18" s="31"/>
      <c r="C18" s="31"/>
      <c r="D18" s="31"/>
      <c r="E18" s="31"/>
      <c r="F18" s="31"/>
      <c r="G18" s="31"/>
      <c r="H18" s="31"/>
      <c r="I18" s="31"/>
      <c r="J18" s="32">
        <f>IF(AND($C18&lt;&gt;"",$H18="Yes",$I18&lt;&gt;"Yes"),"Action not yet created","")</f>
      </c>
      <c r="K18">
        <f>IF(AND($C18&lt;&gt;"",$G18="Strength"),IF(K17="","• "&amp;$C18,K17&amp;IFERROR(CHAR(10)," · ")&amp;"• "&amp;$C18),K17)</f>
      </c>
      <c r="L18">
        <f>IF(AND($C18&lt;&gt;"",$G18="Area for improvement"),IF(L17="","• "&amp;$C18,L17&amp;IFERROR(CHAR(10)," · ")&amp;"• "&amp;$C18),L17)</f>
      </c>
      <c r="M18">
        <f>IF(AND($C18&lt;&gt;"",$G18="Further review required"),IF(M17="","• "&amp;$C18,M17&amp;IFERROR(CHAR(10)," · ")&amp;"• "&amp;$C18),M17)</f>
      </c>
      <c r="N18">
        <f>IF(AND($C18&lt;&gt;"",$E18&lt;&gt;""),IF(N17="","• "&amp;$E18,N17&amp;IFERROR(CHAR(10)," · ")&amp;"• "&amp;$E18),N17)</f>
      </c>
      <c r="O18">
        <f>IF(AND($C18&lt;&gt;"",$F18&lt;&gt;""),IF(O17="","• "&amp;$F18,O17&amp;IFERROR(CHAR(10)," · ")&amp;"• "&amp;$F18),O17)</f>
      </c>
    </row>
    <row r="19" spans="1:15" x14ac:dyDescent="0.25">
      <c r="A19" s="32">
        <f>IF($C19="","","F-"&amp;RIGHT("00"&amp;(ROW()-6),3))</f>
      </c>
      <c r="B19" s="31"/>
      <c r="C19" s="31"/>
      <c r="D19" s="31"/>
      <c r="E19" s="31"/>
      <c r="F19" s="31"/>
      <c r="G19" s="31"/>
      <c r="H19" s="31"/>
      <c r="I19" s="31"/>
      <c r="J19" s="32">
        <f>IF(AND($C19&lt;&gt;"",$H19="Yes",$I19&lt;&gt;"Yes"),"Action not yet created","")</f>
      </c>
      <c r="K19">
        <f>IF(AND($C19&lt;&gt;"",$G19="Strength"),IF(K18="","• "&amp;$C19,K18&amp;IFERROR(CHAR(10)," · ")&amp;"• "&amp;$C19),K18)</f>
      </c>
      <c r="L19">
        <f>IF(AND($C19&lt;&gt;"",$G19="Area for improvement"),IF(L18="","• "&amp;$C19,L18&amp;IFERROR(CHAR(10)," · ")&amp;"• "&amp;$C19),L18)</f>
      </c>
      <c r="M19">
        <f>IF(AND($C19&lt;&gt;"",$G19="Further review required"),IF(M18="","• "&amp;$C19,M18&amp;IFERROR(CHAR(10)," · ")&amp;"• "&amp;$C19),M18)</f>
      </c>
      <c r="N19">
        <f>IF(AND($C19&lt;&gt;"",$E19&lt;&gt;""),IF(N18="","• "&amp;$E19,N18&amp;IFERROR(CHAR(10)," · ")&amp;"• "&amp;$E19),N18)</f>
      </c>
      <c r="O19">
        <f>IF(AND($C19&lt;&gt;"",$F19&lt;&gt;""),IF(O18="","• "&amp;$F19,O18&amp;IFERROR(CHAR(10)," · ")&amp;"• "&amp;$F19),O18)</f>
      </c>
    </row>
    <row r="20" spans="1:15" x14ac:dyDescent="0.25">
      <c r="A20" s="32">
        <f>IF($C20="","","F-"&amp;RIGHT("00"&amp;(ROW()-6),3))</f>
      </c>
      <c r="B20" s="31"/>
      <c r="C20" s="31"/>
      <c r="D20" s="31"/>
      <c r="E20" s="31"/>
      <c r="F20" s="31"/>
      <c r="G20" s="31"/>
      <c r="H20" s="31"/>
      <c r="I20" s="31"/>
      <c r="J20" s="32">
        <f>IF(AND($C20&lt;&gt;"",$H20="Yes",$I20&lt;&gt;"Yes"),"Action not yet created","")</f>
      </c>
      <c r="K20">
        <f>IF(AND($C20&lt;&gt;"",$G20="Strength"),IF(K19="","• "&amp;$C20,K19&amp;IFERROR(CHAR(10)," · ")&amp;"• "&amp;$C20),K19)</f>
      </c>
      <c r="L20">
        <f>IF(AND($C20&lt;&gt;"",$G20="Area for improvement"),IF(L19="","• "&amp;$C20,L19&amp;IFERROR(CHAR(10)," · ")&amp;"• "&amp;$C20),L19)</f>
      </c>
      <c r="M20">
        <f>IF(AND($C20&lt;&gt;"",$G20="Further review required"),IF(M19="","• "&amp;$C20,M19&amp;IFERROR(CHAR(10)," · ")&amp;"• "&amp;$C20),M19)</f>
      </c>
      <c r="N20">
        <f>IF(AND($C20&lt;&gt;"",$E20&lt;&gt;""),IF(N19="","• "&amp;$E20,N19&amp;IFERROR(CHAR(10)," · ")&amp;"• "&amp;$E20),N19)</f>
      </c>
      <c r="O20">
        <f>IF(AND($C20&lt;&gt;"",$F20&lt;&gt;""),IF(O19="","• "&amp;$F20,O19&amp;IFERROR(CHAR(10)," · ")&amp;"• "&amp;$F20),O19)</f>
      </c>
    </row>
    <row r="21" spans="1:15" x14ac:dyDescent="0.25">
      <c r="A21" s="32">
        <f>IF($C21="","","F-"&amp;RIGHT("00"&amp;(ROW()-6),3))</f>
      </c>
      <c r="B21" s="31"/>
      <c r="C21" s="31"/>
      <c r="D21" s="31"/>
      <c r="E21" s="31"/>
      <c r="F21" s="31"/>
      <c r="G21" s="31"/>
      <c r="H21" s="31"/>
      <c r="I21" s="31"/>
      <c r="J21" s="32">
        <f>IF(AND($C21&lt;&gt;"",$H21="Yes",$I21&lt;&gt;"Yes"),"Action not yet created","")</f>
      </c>
      <c r="K21">
        <f>IF(AND($C21&lt;&gt;"",$G21="Strength"),IF(K20="","• "&amp;$C21,K20&amp;IFERROR(CHAR(10)," · ")&amp;"• "&amp;$C21),K20)</f>
      </c>
      <c r="L21">
        <f>IF(AND($C21&lt;&gt;"",$G21="Area for improvement"),IF(L20="","• "&amp;$C21,L20&amp;IFERROR(CHAR(10)," · ")&amp;"• "&amp;$C21),L20)</f>
      </c>
      <c r="M21">
        <f>IF(AND($C21&lt;&gt;"",$G21="Further review required"),IF(M20="","• "&amp;$C21,M20&amp;IFERROR(CHAR(10)," · ")&amp;"• "&amp;$C21),M20)</f>
      </c>
      <c r="N21">
        <f>IF(AND($C21&lt;&gt;"",$E21&lt;&gt;""),IF(N20="","• "&amp;$E21,N20&amp;IFERROR(CHAR(10)," · ")&amp;"• "&amp;$E21),N20)</f>
      </c>
      <c r="O21">
        <f>IF(AND($C21&lt;&gt;"",$F21&lt;&gt;""),IF(O20="","• "&amp;$F21,O20&amp;IFERROR(CHAR(10)," · ")&amp;"• "&amp;$F21),O20)</f>
      </c>
    </row>
    <row r="22" spans="1:15" x14ac:dyDescent="0.25">
      <c r="A22" s="32">
        <f>IF($C22="","","F-"&amp;RIGHT("00"&amp;(ROW()-6),3))</f>
      </c>
      <c r="B22" s="31"/>
      <c r="C22" s="31"/>
      <c r="D22" s="31"/>
      <c r="E22" s="31"/>
      <c r="F22" s="31"/>
      <c r="G22" s="31"/>
      <c r="H22" s="31"/>
      <c r="I22" s="31"/>
      <c r="J22" s="32">
        <f>IF(AND($C22&lt;&gt;"",$H22="Yes",$I22&lt;&gt;"Yes"),"Action not yet created","")</f>
      </c>
      <c r="K22">
        <f>IF(AND($C22&lt;&gt;"",$G22="Strength"),IF(K21="","• "&amp;$C22,K21&amp;IFERROR(CHAR(10)," · ")&amp;"• "&amp;$C22),K21)</f>
      </c>
      <c r="L22">
        <f>IF(AND($C22&lt;&gt;"",$G22="Area for improvement"),IF(L21="","• "&amp;$C22,L21&amp;IFERROR(CHAR(10)," · ")&amp;"• "&amp;$C22),L21)</f>
      </c>
      <c r="M22">
        <f>IF(AND($C22&lt;&gt;"",$G22="Further review required"),IF(M21="","• "&amp;$C22,M21&amp;IFERROR(CHAR(10)," · ")&amp;"• "&amp;$C22),M21)</f>
      </c>
      <c r="N22">
        <f>IF(AND($C22&lt;&gt;"",$E22&lt;&gt;""),IF(N21="","• "&amp;$E22,N21&amp;IFERROR(CHAR(10)," · ")&amp;"• "&amp;$E22),N21)</f>
      </c>
      <c r="O22">
        <f>IF(AND($C22&lt;&gt;"",$F22&lt;&gt;""),IF(O21="","• "&amp;$F22,O21&amp;IFERROR(CHAR(10)," · ")&amp;"• "&amp;$F22),O21)</f>
      </c>
    </row>
    <row r="23" spans="1:15" x14ac:dyDescent="0.25">
      <c r="A23" s="32">
        <f>IF($C23="","","F-"&amp;RIGHT("00"&amp;(ROW()-6),3))</f>
      </c>
      <c r="B23" s="31"/>
      <c r="C23" s="31"/>
      <c r="D23" s="31"/>
      <c r="E23" s="31"/>
      <c r="F23" s="31"/>
      <c r="G23" s="31"/>
      <c r="H23" s="31"/>
      <c r="I23" s="31"/>
      <c r="J23" s="32">
        <f>IF(AND($C23&lt;&gt;"",$H23="Yes",$I23&lt;&gt;"Yes"),"Action not yet created","")</f>
      </c>
      <c r="K23">
        <f>IF(AND($C23&lt;&gt;"",$G23="Strength"),IF(K22="","• "&amp;$C23,K22&amp;IFERROR(CHAR(10)," · ")&amp;"• "&amp;$C23),K22)</f>
      </c>
      <c r="L23">
        <f>IF(AND($C23&lt;&gt;"",$G23="Area for improvement"),IF(L22="","• "&amp;$C23,L22&amp;IFERROR(CHAR(10)," · ")&amp;"• "&amp;$C23),L22)</f>
      </c>
      <c r="M23">
        <f>IF(AND($C23&lt;&gt;"",$G23="Further review required"),IF(M22="","• "&amp;$C23,M22&amp;IFERROR(CHAR(10)," · ")&amp;"• "&amp;$C23),M22)</f>
      </c>
      <c r="N23">
        <f>IF(AND($C23&lt;&gt;"",$E23&lt;&gt;""),IF(N22="","• "&amp;$E23,N22&amp;IFERROR(CHAR(10)," · ")&amp;"• "&amp;$E23),N22)</f>
      </c>
      <c r="O23">
        <f>IF(AND($C23&lt;&gt;"",$F23&lt;&gt;""),IF(O22="","• "&amp;$F23,O22&amp;IFERROR(CHAR(10)," · ")&amp;"• "&amp;$F23),O22)</f>
      </c>
    </row>
    <row r="24" spans="1:15" x14ac:dyDescent="0.25">
      <c r="A24" s="32">
        <f>IF($C24="","","F-"&amp;RIGHT("00"&amp;(ROW()-6),3))</f>
      </c>
      <c r="B24" s="31"/>
      <c r="C24" s="31"/>
      <c r="D24" s="31"/>
      <c r="E24" s="31"/>
      <c r="F24" s="31"/>
      <c r="G24" s="31"/>
      <c r="H24" s="31"/>
      <c r="I24" s="31"/>
      <c r="J24" s="32">
        <f>IF(AND($C24&lt;&gt;"",$H24="Yes",$I24&lt;&gt;"Yes"),"Action not yet created","")</f>
      </c>
      <c r="K24">
        <f>IF(AND($C24&lt;&gt;"",$G24="Strength"),IF(K23="","• "&amp;$C24,K23&amp;IFERROR(CHAR(10)," · ")&amp;"• "&amp;$C24),K23)</f>
      </c>
      <c r="L24">
        <f>IF(AND($C24&lt;&gt;"",$G24="Area for improvement"),IF(L23="","• "&amp;$C24,L23&amp;IFERROR(CHAR(10)," · ")&amp;"• "&amp;$C24),L23)</f>
      </c>
      <c r="M24">
        <f>IF(AND($C24&lt;&gt;"",$G24="Further review required"),IF(M23="","• "&amp;$C24,M23&amp;IFERROR(CHAR(10)," · ")&amp;"• "&amp;$C24),M23)</f>
      </c>
      <c r="N24">
        <f>IF(AND($C24&lt;&gt;"",$E24&lt;&gt;""),IF(N23="","• "&amp;$E24,N23&amp;IFERROR(CHAR(10)," · ")&amp;"• "&amp;$E24),N23)</f>
      </c>
      <c r="O24">
        <f>IF(AND($C24&lt;&gt;"",$F24&lt;&gt;""),IF(O23="","• "&amp;$F24,O23&amp;IFERROR(CHAR(10)," · ")&amp;"• "&amp;$F24),O23)</f>
      </c>
    </row>
    <row r="25" spans="1:15" x14ac:dyDescent="0.25">
      <c r="A25" s="32">
        <f>IF($C25="","","F-"&amp;RIGHT("00"&amp;(ROW()-6),3))</f>
      </c>
      <c r="B25" s="31"/>
      <c r="C25" s="31"/>
      <c r="D25" s="31"/>
      <c r="E25" s="31"/>
      <c r="F25" s="31"/>
      <c r="G25" s="31"/>
      <c r="H25" s="31"/>
      <c r="I25" s="31"/>
      <c r="J25" s="32">
        <f>IF(AND($C25&lt;&gt;"",$H25="Yes",$I25&lt;&gt;"Yes"),"Action not yet created","")</f>
      </c>
      <c r="K25">
        <f>IF(AND($C25&lt;&gt;"",$G25="Strength"),IF(K24="","• "&amp;$C25,K24&amp;IFERROR(CHAR(10)," · ")&amp;"• "&amp;$C25),K24)</f>
      </c>
      <c r="L25">
        <f>IF(AND($C25&lt;&gt;"",$G25="Area for improvement"),IF(L24="","• "&amp;$C25,L24&amp;IFERROR(CHAR(10)," · ")&amp;"• "&amp;$C25),L24)</f>
      </c>
      <c r="M25">
        <f>IF(AND($C25&lt;&gt;"",$G25="Further review required"),IF(M24="","• "&amp;$C25,M24&amp;IFERROR(CHAR(10)," · ")&amp;"• "&amp;$C25),M24)</f>
      </c>
      <c r="N25">
        <f>IF(AND($C25&lt;&gt;"",$E25&lt;&gt;""),IF(N24="","• "&amp;$E25,N24&amp;IFERROR(CHAR(10)," · ")&amp;"• "&amp;$E25),N24)</f>
      </c>
      <c r="O25">
        <f>IF(AND($C25&lt;&gt;"",$F25&lt;&gt;""),IF(O24="","• "&amp;$F25,O24&amp;IFERROR(CHAR(10)," · ")&amp;"• "&amp;$F25),O24)</f>
      </c>
    </row>
    <row r="26" spans="1:15" x14ac:dyDescent="0.25">
      <c r="A26" s="32">
        <f>IF($C26="","","F-"&amp;RIGHT("00"&amp;(ROW()-6),3))</f>
      </c>
      <c r="B26" s="31"/>
      <c r="C26" s="31"/>
      <c r="D26" s="31"/>
      <c r="E26" s="31"/>
      <c r="F26" s="31"/>
      <c r="G26" s="31"/>
      <c r="H26" s="31"/>
      <c r="I26" s="31"/>
      <c r="J26" s="32">
        <f>IF(AND($C26&lt;&gt;"",$H26="Yes",$I26&lt;&gt;"Yes"),"Action not yet created","")</f>
      </c>
      <c r="K26">
        <f>IF(AND($C26&lt;&gt;"",$G26="Strength"),IF(K25="","• "&amp;$C26,K25&amp;IFERROR(CHAR(10)," · ")&amp;"• "&amp;$C26),K25)</f>
      </c>
      <c r="L26">
        <f>IF(AND($C26&lt;&gt;"",$G26="Area for improvement"),IF(L25="","• "&amp;$C26,L25&amp;IFERROR(CHAR(10)," · ")&amp;"• "&amp;$C26),L25)</f>
      </c>
      <c r="M26">
        <f>IF(AND($C26&lt;&gt;"",$G26="Further review required"),IF(M25="","• "&amp;$C26,M25&amp;IFERROR(CHAR(10)," · ")&amp;"• "&amp;$C26),M25)</f>
      </c>
      <c r="N26">
        <f>IF(AND($C26&lt;&gt;"",$E26&lt;&gt;""),IF(N25="","• "&amp;$E26,N25&amp;IFERROR(CHAR(10)," · ")&amp;"• "&amp;$E26),N25)</f>
      </c>
      <c r="O26">
        <f>IF(AND($C26&lt;&gt;"",$F26&lt;&gt;""),IF(O25="","• "&amp;$F26,O25&amp;IFERROR(CHAR(10)," · ")&amp;"• "&amp;$F26),O25)</f>
      </c>
    </row>
    <row r="27" spans="1:15" x14ac:dyDescent="0.25">
      <c r="A27" s="32">
        <f>IF($C27="","","F-"&amp;RIGHT("00"&amp;(ROW()-6),3))</f>
      </c>
      <c r="B27" s="31"/>
      <c r="C27" s="31"/>
      <c r="D27" s="31"/>
      <c r="E27" s="31"/>
      <c r="F27" s="31"/>
      <c r="G27" s="31"/>
      <c r="H27" s="31"/>
      <c r="I27" s="31"/>
      <c r="J27" s="32">
        <f>IF(AND($C27&lt;&gt;"",$H27="Yes",$I27&lt;&gt;"Yes"),"Action not yet created","")</f>
      </c>
      <c r="K27">
        <f>IF(AND($C27&lt;&gt;"",$G27="Strength"),IF(K26="","• "&amp;$C27,K26&amp;IFERROR(CHAR(10)," · ")&amp;"• "&amp;$C27),K26)</f>
      </c>
      <c r="L27">
        <f>IF(AND($C27&lt;&gt;"",$G27="Area for improvement"),IF(L26="","• "&amp;$C27,L26&amp;IFERROR(CHAR(10)," · ")&amp;"• "&amp;$C27),L26)</f>
      </c>
      <c r="M27">
        <f>IF(AND($C27&lt;&gt;"",$G27="Further review required"),IF(M26="","• "&amp;$C27,M26&amp;IFERROR(CHAR(10)," · ")&amp;"• "&amp;$C27),M26)</f>
      </c>
      <c r="N27">
        <f>IF(AND($C27&lt;&gt;"",$E27&lt;&gt;""),IF(N26="","• "&amp;$E27,N26&amp;IFERROR(CHAR(10)," · ")&amp;"• "&amp;$E27),N26)</f>
      </c>
      <c r="O27">
        <f>IF(AND($C27&lt;&gt;"",$F27&lt;&gt;""),IF(O26="","• "&amp;$F27,O26&amp;IFERROR(CHAR(10)," · ")&amp;"• "&amp;$F27),O26)</f>
      </c>
    </row>
    <row r="28" spans="1:15" x14ac:dyDescent="0.25">
      <c r="A28" s="32">
        <f>IF($C28="","","F-"&amp;RIGHT("00"&amp;(ROW()-6),3))</f>
      </c>
      <c r="B28" s="31"/>
      <c r="C28" s="31"/>
      <c r="D28" s="31"/>
      <c r="E28" s="31"/>
      <c r="F28" s="31"/>
      <c r="G28" s="31"/>
      <c r="H28" s="31"/>
      <c r="I28" s="31"/>
      <c r="J28" s="32">
        <f>IF(AND($C28&lt;&gt;"",$H28="Yes",$I28&lt;&gt;"Yes"),"Action not yet created","")</f>
      </c>
      <c r="K28">
        <f>IF(AND($C28&lt;&gt;"",$G28="Strength"),IF(K27="","• "&amp;$C28,K27&amp;IFERROR(CHAR(10)," · ")&amp;"• "&amp;$C28),K27)</f>
      </c>
      <c r="L28">
        <f>IF(AND($C28&lt;&gt;"",$G28="Area for improvement"),IF(L27="","• "&amp;$C28,L27&amp;IFERROR(CHAR(10)," · ")&amp;"• "&amp;$C28),L27)</f>
      </c>
      <c r="M28">
        <f>IF(AND($C28&lt;&gt;"",$G28="Further review required"),IF(M27="","• "&amp;$C28,M27&amp;IFERROR(CHAR(10)," · ")&amp;"• "&amp;$C28),M27)</f>
      </c>
      <c r="N28">
        <f>IF(AND($C28&lt;&gt;"",$E28&lt;&gt;""),IF(N27="","• "&amp;$E28,N27&amp;IFERROR(CHAR(10)," · ")&amp;"• "&amp;$E28),N27)</f>
      </c>
      <c r="O28">
        <f>IF(AND($C28&lt;&gt;"",$F28&lt;&gt;""),IF(O27="","• "&amp;$F28,O27&amp;IFERROR(CHAR(10)," · ")&amp;"• "&amp;$F28),O27)</f>
      </c>
    </row>
    <row r="29" spans="1:15" x14ac:dyDescent="0.25">
      <c r="A29" s="32">
        <f>IF($C29="","","F-"&amp;RIGHT("00"&amp;(ROW()-6),3))</f>
      </c>
      <c r="B29" s="31"/>
      <c r="C29" s="31"/>
      <c r="D29" s="31"/>
      <c r="E29" s="31"/>
      <c r="F29" s="31"/>
      <c r="G29" s="31"/>
      <c r="H29" s="31"/>
      <c r="I29" s="31"/>
      <c r="J29" s="32">
        <f>IF(AND($C29&lt;&gt;"",$H29="Yes",$I29&lt;&gt;"Yes"),"Action not yet created","")</f>
      </c>
      <c r="K29">
        <f>IF(AND($C29&lt;&gt;"",$G29="Strength"),IF(K28="","• "&amp;$C29,K28&amp;IFERROR(CHAR(10)," · ")&amp;"• "&amp;$C29),K28)</f>
      </c>
      <c r="L29">
        <f>IF(AND($C29&lt;&gt;"",$G29="Area for improvement"),IF(L28="","• "&amp;$C29,L28&amp;IFERROR(CHAR(10)," · ")&amp;"• "&amp;$C29),L28)</f>
      </c>
      <c r="M29">
        <f>IF(AND($C29&lt;&gt;"",$G29="Further review required"),IF(M28="","• "&amp;$C29,M28&amp;IFERROR(CHAR(10)," · ")&amp;"• "&amp;$C29),M28)</f>
      </c>
      <c r="N29">
        <f>IF(AND($C29&lt;&gt;"",$E29&lt;&gt;""),IF(N28="","• "&amp;$E29,N28&amp;IFERROR(CHAR(10)," · ")&amp;"• "&amp;$E29),N28)</f>
      </c>
      <c r="O29">
        <f>IF(AND($C29&lt;&gt;"",$F29&lt;&gt;""),IF(O28="","• "&amp;$F29,O28&amp;IFERROR(CHAR(10)," · ")&amp;"• "&amp;$F29),O28)</f>
      </c>
    </row>
    <row r="30" spans="1:15" x14ac:dyDescent="0.25">
      <c r="A30" s="32">
        <f>IF($C30="","","F-"&amp;RIGHT("00"&amp;(ROW()-6),3))</f>
      </c>
      <c r="B30" s="31"/>
      <c r="C30" s="31"/>
      <c r="D30" s="31"/>
      <c r="E30" s="31"/>
      <c r="F30" s="31"/>
      <c r="G30" s="31"/>
      <c r="H30" s="31"/>
      <c r="I30" s="31"/>
      <c r="J30" s="32">
        <f>IF(AND($C30&lt;&gt;"",$H30="Yes",$I30&lt;&gt;"Yes"),"Action not yet created","")</f>
      </c>
      <c r="K30">
        <f>IF(AND($C30&lt;&gt;"",$G30="Strength"),IF(K29="","• "&amp;$C30,K29&amp;IFERROR(CHAR(10)," · ")&amp;"• "&amp;$C30),K29)</f>
      </c>
      <c r="L30">
        <f>IF(AND($C30&lt;&gt;"",$G30="Area for improvement"),IF(L29="","• "&amp;$C30,L29&amp;IFERROR(CHAR(10)," · ")&amp;"• "&amp;$C30),L29)</f>
      </c>
      <c r="M30">
        <f>IF(AND($C30&lt;&gt;"",$G30="Further review required"),IF(M29="","• "&amp;$C30,M29&amp;IFERROR(CHAR(10)," · ")&amp;"• "&amp;$C30),M29)</f>
      </c>
      <c r="N30">
        <f>IF(AND($C30&lt;&gt;"",$E30&lt;&gt;""),IF(N29="","• "&amp;$E30,N29&amp;IFERROR(CHAR(10)," · ")&amp;"• "&amp;$E30),N29)</f>
      </c>
      <c r="O30">
        <f>IF(AND($C30&lt;&gt;"",$F30&lt;&gt;""),IF(O29="","• "&amp;$F30,O29&amp;IFERROR(CHAR(10)," · ")&amp;"• "&amp;$F30),O29)</f>
      </c>
    </row>
    <row r="31" spans="1:15" x14ac:dyDescent="0.25">
      <c r="A31" s="32">
        <f>IF($C31="","","F-"&amp;RIGHT("00"&amp;(ROW()-6),3))</f>
      </c>
      <c r="B31" s="31"/>
      <c r="C31" s="31"/>
      <c r="D31" s="31"/>
      <c r="E31" s="31"/>
      <c r="F31" s="31"/>
      <c r="G31" s="31"/>
      <c r="H31" s="31"/>
      <c r="I31" s="31"/>
      <c r="J31" s="32">
        <f>IF(AND($C31&lt;&gt;"",$H31="Yes",$I31&lt;&gt;"Yes"),"Action not yet created","")</f>
      </c>
      <c r="K31">
        <f>IF(AND($C31&lt;&gt;"",$G31="Strength"),IF(K30="","• "&amp;$C31,K30&amp;IFERROR(CHAR(10)," · ")&amp;"• "&amp;$C31),K30)</f>
      </c>
      <c r="L31">
        <f>IF(AND($C31&lt;&gt;"",$G31="Area for improvement"),IF(L30="","• "&amp;$C31,L30&amp;IFERROR(CHAR(10)," · ")&amp;"• "&amp;$C31),L30)</f>
      </c>
      <c r="M31">
        <f>IF(AND($C31&lt;&gt;"",$G31="Further review required"),IF(M30="","• "&amp;$C31,M30&amp;IFERROR(CHAR(10)," · ")&amp;"• "&amp;$C31),M30)</f>
      </c>
      <c r="N31">
        <f>IF(AND($C31&lt;&gt;"",$E31&lt;&gt;""),IF(N30="","• "&amp;$E31,N30&amp;IFERROR(CHAR(10)," · ")&amp;"• "&amp;$E31),N30)</f>
      </c>
      <c r="O31">
        <f>IF(AND($C31&lt;&gt;"",$F31&lt;&gt;""),IF(O30="","• "&amp;$F31,O30&amp;IFERROR(CHAR(10)," · ")&amp;"• "&amp;$F31),O30)</f>
      </c>
    </row>
    <row r="32" spans="1:15" x14ac:dyDescent="0.25">
      <c r="A32" s="32">
        <f>IF($C32="","","F-"&amp;RIGHT("00"&amp;(ROW()-6),3))</f>
      </c>
      <c r="B32" s="31"/>
      <c r="C32" s="31"/>
      <c r="D32" s="31"/>
      <c r="E32" s="31"/>
      <c r="F32" s="31"/>
      <c r="G32" s="31"/>
      <c r="H32" s="31"/>
      <c r="I32" s="31"/>
      <c r="J32" s="32">
        <f>IF(AND($C32&lt;&gt;"",$H32="Yes",$I32&lt;&gt;"Yes"),"Action not yet created","")</f>
      </c>
      <c r="K32">
        <f>IF(AND($C32&lt;&gt;"",$G32="Strength"),IF(K31="","• "&amp;$C32,K31&amp;IFERROR(CHAR(10)," · ")&amp;"• "&amp;$C32),K31)</f>
      </c>
      <c r="L32">
        <f>IF(AND($C32&lt;&gt;"",$G32="Area for improvement"),IF(L31="","• "&amp;$C32,L31&amp;IFERROR(CHAR(10)," · ")&amp;"• "&amp;$C32),L31)</f>
      </c>
      <c r="M32">
        <f>IF(AND($C32&lt;&gt;"",$G32="Further review required"),IF(M31="","• "&amp;$C32,M31&amp;IFERROR(CHAR(10)," · ")&amp;"• "&amp;$C32),M31)</f>
      </c>
      <c r="N32">
        <f>IF(AND($C32&lt;&gt;"",$E32&lt;&gt;""),IF(N31="","• "&amp;$E32,N31&amp;IFERROR(CHAR(10)," · ")&amp;"• "&amp;$E32),N31)</f>
      </c>
      <c r="O32">
        <f>IF(AND($C32&lt;&gt;"",$F32&lt;&gt;""),IF(O31="","• "&amp;$F32,O31&amp;IFERROR(CHAR(10)," · ")&amp;"• "&amp;$F32),O31)</f>
      </c>
    </row>
    <row r="33" spans="1:15" x14ac:dyDescent="0.25">
      <c r="A33" s="32">
        <f>IF($C33="","","F-"&amp;RIGHT("00"&amp;(ROW()-6),3))</f>
      </c>
      <c r="B33" s="31"/>
      <c r="C33" s="31"/>
      <c r="D33" s="31"/>
      <c r="E33" s="31"/>
      <c r="F33" s="31"/>
      <c r="G33" s="31"/>
      <c r="H33" s="31"/>
      <c r="I33" s="31"/>
      <c r="J33" s="32">
        <f>IF(AND($C33&lt;&gt;"",$H33="Yes",$I33&lt;&gt;"Yes"),"Action not yet created","")</f>
      </c>
      <c r="K33">
        <f>IF(AND($C33&lt;&gt;"",$G33="Strength"),IF(K32="","• "&amp;$C33,K32&amp;IFERROR(CHAR(10)," · ")&amp;"• "&amp;$C33),K32)</f>
      </c>
      <c r="L33">
        <f>IF(AND($C33&lt;&gt;"",$G33="Area for improvement"),IF(L32="","• "&amp;$C33,L32&amp;IFERROR(CHAR(10)," · ")&amp;"• "&amp;$C33),L32)</f>
      </c>
      <c r="M33">
        <f>IF(AND($C33&lt;&gt;"",$G33="Further review required"),IF(M32="","• "&amp;$C33,M32&amp;IFERROR(CHAR(10)," · ")&amp;"• "&amp;$C33),M32)</f>
      </c>
      <c r="N33">
        <f>IF(AND($C33&lt;&gt;"",$E33&lt;&gt;""),IF(N32="","• "&amp;$E33,N32&amp;IFERROR(CHAR(10)," · ")&amp;"• "&amp;$E33),N32)</f>
      </c>
      <c r="O33">
        <f>IF(AND($C33&lt;&gt;"",$F33&lt;&gt;""),IF(O32="","• "&amp;$F33,O32&amp;IFERROR(CHAR(10)," · ")&amp;"• "&amp;$F33),O32)</f>
      </c>
    </row>
    <row r="34" spans="1:15" x14ac:dyDescent="0.25">
      <c r="A34" s="32">
        <f>IF($C34="","","F-"&amp;RIGHT("00"&amp;(ROW()-6),3))</f>
      </c>
      <c r="B34" s="31"/>
      <c r="C34" s="31"/>
      <c r="D34" s="31"/>
      <c r="E34" s="31"/>
      <c r="F34" s="31"/>
      <c r="G34" s="31"/>
      <c r="H34" s="31"/>
      <c r="I34" s="31"/>
      <c r="J34" s="32">
        <f>IF(AND($C34&lt;&gt;"",$H34="Yes",$I34&lt;&gt;"Yes"),"Action not yet created","")</f>
      </c>
      <c r="K34">
        <f>IF(AND($C34&lt;&gt;"",$G34="Strength"),IF(K33="","• "&amp;$C34,K33&amp;IFERROR(CHAR(10)," · ")&amp;"• "&amp;$C34),K33)</f>
      </c>
      <c r="L34">
        <f>IF(AND($C34&lt;&gt;"",$G34="Area for improvement"),IF(L33="","• "&amp;$C34,L33&amp;IFERROR(CHAR(10)," · ")&amp;"• "&amp;$C34),L33)</f>
      </c>
      <c r="M34">
        <f>IF(AND($C34&lt;&gt;"",$G34="Further review required"),IF(M33="","• "&amp;$C34,M33&amp;IFERROR(CHAR(10)," · ")&amp;"• "&amp;$C34),M33)</f>
      </c>
      <c r="N34">
        <f>IF(AND($C34&lt;&gt;"",$E34&lt;&gt;""),IF(N33="","• "&amp;$E34,N33&amp;IFERROR(CHAR(10)," · ")&amp;"• "&amp;$E34),N33)</f>
      </c>
      <c r="O34">
        <f>IF(AND($C34&lt;&gt;"",$F34&lt;&gt;""),IF(O33="","• "&amp;$F34,O33&amp;IFERROR(CHAR(10)," · ")&amp;"• "&amp;$F34),O33)</f>
      </c>
    </row>
    <row r="35" spans="1:15" x14ac:dyDescent="0.25">
      <c r="A35" s="32">
        <f>IF($C35="","","F-"&amp;RIGHT("00"&amp;(ROW()-6),3))</f>
      </c>
      <c r="B35" s="31"/>
      <c r="C35" s="31"/>
      <c r="D35" s="31"/>
      <c r="E35" s="31"/>
      <c r="F35" s="31"/>
      <c r="G35" s="31"/>
      <c r="H35" s="31"/>
      <c r="I35" s="31"/>
      <c r="J35" s="32">
        <f>IF(AND($C35&lt;&gt;"",$H35="Yes",$I35&lt;&gt;"Yes"),"Action not yet created","")</f>
      </c>
      <c r="K35">
        <f>IF(AND($C35&lt;&gt;"",$G35="Strength"),IF(K34="","• "&amp;$C35,K34&amp;IFERROR(CHAR(10)," · ")&amp;"• "&amp;$C35),K34)</f>
      </c>
      <c r="L35">
        <f>IF(AND($C35&lt;&gt;"",$G35="Area for improvement"),IF(L34="","• "&amp;$C35,L34&amp;IFERROR(CHAR(10)," · ")&amp;"• "&amp;$C35),L34)</f>
      </c>
      <c r="M35">
        <f>IF(AND($C35&lt;&gt;"",$G35="Further review required"),IF(M34="","• "&amp;$C35,M34&amp;IFERROR(CHAR(10)," · ")&amp;"• "&amp;$C35),M34)</f>
      </c>
      <c r="N35">
        <f>IF(AND($C35&lt;&gt;"",$E35&lt;&gt;""),IF(N34="","• "&amp;$E35,N34&amp;IFERROR(CHAR(10)," · ")&amp;"• "&amp;$E35),N34)</f>
      </c>
      <c r="O35">
        <f>IF(AND($C35&lt;&gt;"",$F35&lt;&gt;""),IF(O34="","• "&amp;$F35,O34&amp;IFERROR(CHAR(10)," · ")&amp;"• "&amp;$F35),O34)</f>
      </c>
    </row>
    <row r="36" spans="1:15" x14ac:dyDescent="0.25">
      <c r="A36" s="32">
        <f>IF($C36="","","F-"&amp;RIGHT("00"&amp;(ROW()-6),3))</f>
      </c>
      <c r="B36" s="31"/>
      <c r="C36" s="31"/>
      <c r="D36" s="31"/>
      <c r="E36" s="31"/>
      <c r="F36" s="31"/>
      <c r="G36" s="31"/>
      <c r="H36" s="31"/>
      <c r="I36" s="31"/>
      <c r="J36" s="32">
        <f>IF(AND($C36&lt;&gt;"",$H36="Yes",$I36&lt;&gt;"Yes"),"Action not yet created","")</f>
      </c>
      <c r="K36">
        <f>IF(AND($C36&lt;&gt;"",$G36="Strength"),IF(K35="","• "&amp;$C36,K35&amp;IFERROR(CHAR(10)," · ")&amp;"• "&amp;$C36),K35)</f>
      </c>
      <c r="L36">
        <f>IF(AND($C36&lt;&gt;"",$G36="Area for improvement"),IF(L35="","• "&amp;$C36,L35&amp;IFERROR(CHAR(10)," · ")&amp;"• "&amp;$C36),L35)</f>
      </c>
      <c r="M36">
        <f>IF(AND($C36&lt;&gt;"",$G36="Further review required"),IF(M35="","• "&amp;$C36,M35&amp;IFERROR(CHAR(10)," · ")&amp;"• "&amp;$C36),M35)</f>
      </c>
      <c r="N36">
        <f>IF(AND($C36&lt;&gt;"",$E36&lt;&gt;""),IF(N35="","• "&amp;$E36,N35&amp;IFERROR(CHAR(10)," · ")&amp;"• "&amp;$E36),N35)</f>
      </c>
      <c r="O36">
        <f>IF(AND($C36&lt;&gt;"",$F36&lt;&gt;""),IF(O35="","• "&amp;$F36,O35&amp;IFERROR(CHAR(10)," · ")&amp;"• "&amp;$F36),O35)</f>
      </c>
    </row>
    <row r="37" spans="1:15" x14ac:dyDescent="0.25">
      <c r="A37" s="32">
        <f>IF($C37="","","F-"&amp;RIGHT("00"&amp;(ROW()-6),3))</f>
      </c>
      <c r="B37" s="31"/>
      <c r="C37" s="31"/>
      <c r="D37" s="31"/>
      <c r="E37" s="31"/>
      <c r="F37" s="31"/>
      <c r="G37" s="31"/>
      <c r="H37" s="31"/>
      <c r="I37" s="31"/>
      <c r="J37" s="32">
        <f>IF(AND($C37&lt;&gt;"",$H37="Yes",$I37&lt;&gt;"Yes"),"Action not yet created","")</f>
      </c>
      <c r="K37">
        <f>IF(AND($C37&lt;&gt;"",$G37="Strength"),IF(K36="","• "&amp;$C37,K36&amp;IFERROR(CHAR(10)," · ")&amp;"• "&amp;$C37),K36)</f>
      </c>
      <c r="L37">
        <f>IF(AND($C37&lt;&gt;"",$G37="Area for improvement"),IF(L36="","• "&amp;$C37,L36&amp;IFERROR(CHAR(10)," · ")&amp;"• "&amp;$C37),L36)</f>
      </c>
      <c r="M37">
        <f>IF(AND($C37&lt;&gt;"",$G37="Further review required"),IF(M36="","• "&amp;$C37,M36&amp;IFERROR(CHAR(10)," · ")&amp;"• "&amp;$C37),M36)</f>
      </c>
      <c r="N37">
        <f>IF(AND($C37&lt;&gt;"",$E37&lt;&gt;""),IF(N36="","• "&amp;$E37,N36&amp;IFERROR(CHAR(10)," · ")&amp;"• "&amp;$E37),N36)</f>
      </c>
      <c r="O37">
        <f>IF(AND($C37&lt;&gt;"",$F37&lt;&gt;""),IF(O36="","• "&amp;$F37,O36&amp;IFERROR(CHAR(10)," · ")&amp;"• "&amp;$F37),O36)</f>
      </c>
    </row>
    <row r="38" spans="1:15" x14ac:dyDescent="0.25">
      <c r="A38" s="32">
        <f>IF($C38="","","F-"&amp;RIGHT("00"&amp;(ROW()-6),3))</f>
      </c>
      <c r="B38" s="31"/>
      <c r="C38" s="31"/>
      <c r="D38" s="31"/>
      <c r="E38" s="31"/>
      <c r="F38" s="31"/>
      <c r="G38" s="31"/>
      <c r="H38" s="31"/>
      <c r="I38" s="31"/>
      <c r="J38" s="32">
        <f>IF(AND($C38&lt;&gt;"",$H38="Yes",$I38&lt;&gt;"Yes"),"Action not yet created","")</f>
      </c>
      <c r="K38">
        <f>IF(AND($C38&lt;&gt;"",$G38="Strength"),IF(K37="","• "&amp;$C38,K37&amp;IFERROR(CHAR(10)," · ")&amp;"• "&amp;$C38),K37)</f>
      </c>
      <c r="L38">
        <f>IF(AND($C38&lt;&gt;"",$G38="Area for improvement"),IF(L37="","• "&amp;$C38,L37&amp;IFERROR(CHAR(10)," · ")&amp;"• "&amp;$C38),L37)</f>
      </c>
      <c r="M38">
        <f>IF(AND($C38&lt;&gt;"",$G38="Further review required"),IF(M37="","• "&amp;$C38,M37&amp;IFERROR(CHAR(10)," · ")&amp;"• "&amp;$C38),M37)</f>
      </c>
      <c r="N38">
        <f>IF(AND($C38&lt;&gt;"",$E38&lt;&gt;""),IF(N37="","• "&amp;$E38,N37&amp;IFERROR(CHAR(10)," · ")&amp;"• "&amp;$E38),N37)</f>
      </c>
      <c r="O38">
        <f>IF(AND($C38&lt;&gt;"",$F38&lt;&gt;""),IF(O37="","• "&amp;$F38,O37&amp;IFERROR(CHAR(10)," · ")&amp;"• "&amp;$F38),O37)</f>
      </c>
    </row>
    <row r="39" spans="1:15" x14ac:dyDescent="0.25">
      <c r="A39" s="32">
        <f>IF($C39="","","F-"&amp;RIGHT("00"&amp;(ROW()-6),3))</f>
      </c>
      <c r="B39" s="31"/>
      <c r="C39" s="31"/>
      <c r="D39" s="31"/>
      <c r="E39" s="31"/>
      <c r="F39" s="31"/>
      <c r="G39" s="31"/>
      <c r="H39" s="31"/>
      <c r="I39" s="31"/>
      <c r="J39" s="32">
        <f>IF(AND($C39&lt;&gt;"",$H39="Yes",$I39&lt;&gt;"Yes"),"Action not yet created","")</f>
      </c>
      <c r="K39">
        <f>IF(AND($C39&lt;&gt;"",$G39="Strength"),IF(K38="","• "&amp;$C39,K38&amp;IFERROR(CHAR(10)," · ")&amp;"• "&amp;$C39),K38)</f>
      </c>
      <c r="L39">
        <f>IF(AND($C39&lt;&gt;"",$G39="Area for improvement"),IF(L38="","• "&amp;$C39,L38&amp;IFERROR(CHAR(10)," · ")&amp;"• "&amp;$C39),L38)</f>
      </c>
      <c r="M39">
        <f>IF(AND($C39&lt;&gt;"",$G39="Further review required"),IF(M38="","• "&amp;$C39,M38&amp;IFERROR(CHAR(10)," · ")&amp;"• "&amp;$C39),M38)</f>
      </c>
      <c r="N39">
        <f>IF(AND($C39&lt;&gt;"",$E39&lt;&gt;""),IF(N38="","• "&amp;$E39,N38&amp;IFERROR(CHAR(10)," · ")&amp;"• "&amp;$E39),N38)</f>
      </c>
      <c r="O39">
        <f>IF(AND($C39&lt;&gt;"",$F39&lt;&gt;""),IF(O38="","• "&amp;$F39,O38&amp;IFERROR(CHAR(10)," · ")&amp;"• "&amp;$F39),O38)</f>
      </c>
    </row>
    <row r="40" spans="1:15" x14ac:dyDescent="0.25">
      <c r="A40" s="32">
        <f>IF($C40="","","F-"&amp;RIGHT("00"&amp;(ROW()-6),3))</f>
      </c>
      <c r="B40" s="31"/>
      <c r="C40" s="31"/>
      <c r="D40" s="31"/>
      <c r="E40" s="31"/>
      <c r="F40" s="31"/>
      <c r="G40" s="31"/>
      <c r="H40" s="31"/>
      <c r="I40" s="31"/>
      <c r="J40" s="32">
        <f>IF(AND($C40&lt;&gt;"",$H40="Yes",$I40&lt;&gt;"Yes"),"Action not yet created","")</f>
      </c>
      <c r="K40">
        <f>IF(AND($C40&lt;&gt;"",$G40="Strength"),IF(K39="","• "&amp;$C40,K39&amp;IFERROR(CHAR(10)," · ")&amp;"• "&amp;$C40),K39)</f>
      </c>
      <c r="L40">
        <f>IF(AND($C40&lt;&gt;"",$G40="Area for improvement"),IF(L39="","• "&amp;$C40,L39&amp;IFERROR(CHAR(10)," · ")&amp;"• "&amp;$C40),L39)</f>
      </c>
      <c r="M40">
        <f>IF(AND($C40&lt;&gt;"",$G40="Further review required"),IF(M39="","• "&amp;$C40,M39&amp;IFERROR(CHAR(10)," · ")&amp;"• "&amp;$C40),M39)</f>
      </c>
      <c r="N40">
        <f>IF(AND($C40&lt;&gt;"",$E40&lt;&gt;""),IF(N39="","• "&amp;$E40,N39&amp;IFERROR(CHAR(10)," · ")&amp;"• "&amp;$E40),N39)</f>
      </c>
      <c r="O40">
        <f>IF(AND($C40&lt;&gt;"",$F40&lt;&gt;""),IF(O39="","• "&amp;$F40,O39&amp;IFERROR(CHAR(10)," · ")&amp;"• "&amp;$F40),O39)</f>
      </c>
    </row>
    <row r="41" spans="1:15" x14ac:dyDescent="0.25">
      <c r="A41" s="32">
        <f>IF($C41="","","F-"&amp;RIGHT("00"&amp;(ROW()-6),3))</f>
      </c>
      <c r="B41" s="31"/>
      <c r="C41" s="31"/>
      <c r="D41" s="31"/>
      <c r="E41" s="31"/>
      <c r="F41" s="31"/>
      <c r="G41" s="31"/>
      <c r="H41" s="31"/>
      <c r="I41" s="31"/>
      <c r="J41" s="32">
        <f>IF(AND($C41&lt;&gt;"",$H41="Yes",$I41&lt;&gt;"Yes"),"Action not yet created","")</f>
      </c>
      <c r="K41">
        <f>IF(AND($C41&lt;&gt;"",$G41="Strength"),IF(K40="","• "&amp;$C41,K40&amp;IFERROR(CHAR(10)," · ")&amp;"• "&amp;$C41),K40)</f>
      </c>
      <c r="L41">
        <f>IF(AND($C41&lt;&gt;"",$G41="Area for improvement"),IF(L40="","• "&amp;$C41,L40&amp;IFERROR(CHAR(10)," · ")&amp;"• "&amp;$C41),L40)</f>
      </c>
      <c r="M41">
        <f>IF(AND($C41&lt;&gt;"",$G41="Further review required"),IF(M40="","• "&amp;$C41,M40&amp;IFERROR(CHAR(10)," · ")&amp;"• "&amp;$C41),M40)</f>
      </c>
      <c r="N41">
        <f>IF(AND($C41&lt;&gt;"",$E41&lt;&gt;""),IF(N40="","• "&amp;$E41,N40&amp;IFERROR(CHAR(10)," · ")&amp;"• "&amp;$E41),N40)</f>
      </c>
      <c r="O41">
        <f>IF(AND($C41&lt;&gt;"",$F41&lt;&gt;""),IF(O40="","• "&amp;$F41,O40&amp;IFERROR(CHAR(10)," · ")&amp;"• "&amp;$F41),O40)</f>
      </c>
    </row>
    <row r="42" spans="1:15" x14ac:dyDescent="0.25">
      <c r="A42" s="32">
        <f>IF($C42="","","F-"&amp;RIGHT("00"&amp;(ROW()-6),3))</f>
      </c>
      <c r="B42" s="31"/>
      <c r="C42" s="31"/>
      <c r="D42" s="31"/>
      <c r="E42" s="31"/>
      <c r="F42" s="31"/>
      <c r="G42" s="31"/>
      <c r="H42" s="31"/>
      <c r="I42" s="31"/>
      <c r="J42" s="32">
        <f>IF(AND($C42&lt;&gt;"",$H42="Yes",$I42&lt;&gt;"Yes"),"Action not yet created","")</f>
      </c>
      <c r="K42">
        <f>IF(AND($C42&lt;&gt;"",$G42="Strength"),IF(K41="","• "&amp;$C42,K41&amp;IFERROR(CHAR(10)," · ")&amp;"• "&amp;$C42),K41)</f>
      </c>
      <c r="L42">
        <f>IF(AND($C42&lt;&gt;"",$G42="Area for improvement"),IF(L41="","• "&amp;$C42,L41&amp;IFERROR(CHAR(10)," · ")&amp;"• "&amp;$C42),L41)</f>
      </c>
      <c r="M42">
        <f>IF(AND($C42&lt;&gt;"",$G42="Further review required"),IF(M41="","• "&amp;$C42,M41&amp;IFERROR(CHAR(10)," · ")&amp;"• "&amp;$C42),M41)</f>
      </c>
      <c r="N42">
        <f>IF(AND($C42&lt;&gt;"",$E42&lt;&gt;""),IF(N41="","• "&amp;$E42,N41&amp;IFERROR(CHAR(10)," · ")&amp;"• "&amp;$E42),N41)</f>
      </c>
      <c r="O42">
        <f>IF(AND($C42&lt;&gt;"",$F42&lt;&gt;""),IF(O41="","• "&amp;$F42,O41&amp;IFERROR(CHAR(10)," · ")&amp;"• "&amp;$F42),O41)</f>
      </c>
    </row>
    <row r="43" spans="1:15" x14ac:dyDescent="0.25">
      <c r="A43" s="32">
        <f>IF($C43="","","F-"&amp;RIGHT("00"&amp;(ROW()-6),3))</f>
      </c>
      <c r="B43" s="31"/>
      <c r="C43" s="31"/>
      <c r="D43" s="31"/>
      <c r="E43" s="31"/>
      <c r="F43" s="31"/>
      <c r="G43" s="31"/>
      <c r="H43" s="31"/>
      <c r="I43" s="31"/>
      <c r="J43" s="32">
        <f>IF(AND($C43&lt;&gt;"",$H43="Yes",$I43&lt;&gt;"Yes"),"Action not yet created","")</f>
      </c>
      <c r="K43">
        <f>IF(AND($C43&lt;&gt;"",$G43="Strength"),IF(K42="","• "&amp;$C43,K42&amp;IFERROR(CHAR(10)," · ")&amp;"• "&amp;$C43),K42)</f>
      </c>
      <c r="L43">
        <f>IF(AND($C43&lt;&gt;"",$G43="Area for improvement"),IF(L42="","• "&amp;$C43,L42&amp;IFERROR(CHAR(10)," · ")&amp;"• "&amp;$C43),L42)</f>
      </c>
      <c r="M43">
        <f>IF(AND($C43&lt;&gt;"",$G43="Further review required"),IF(M42="","• "&amp;$C43,M42&amp;IFERROR(CHAR(10)," · ")&amp;"• "&amp;$C43),M42)</f>
      </c>
      <c r="N43">
        <f>IF(AND($C43&lt;&gt;"",$E43&lt;&gt;""),IF(N42="","• "&amp;$E43,N42&amp;IFERROR(CHAR(10)," · ")&amp;"• "&amp;$E43),N42)</f>
      </c>
      <c r="O43">
        <f>IF(AND($C43&lt;&gt;"",$F43&lt;&gt;""),IF(O42="","• "&amp;$F43,O42&amp;IFERROR(CHAR(10)," · ")&amp;"• "&amp;$F43),O42)</f>
      </c>
    </row>
    <row r="44" spans="1:15" x14ac:dyDescent="0.25">
      <c r="A44" s="32">
        <f>IF($C44="","","F-"&amp;RIGHT("00"&amp;(ROW()-6),3))</f>
      </c>
      <c r="B44" s="31"/>
      <c r="C44" s="31"/>
      <c r="D44" s="31"/>
      <c r="E44" s="31"/>
      <c r="F44" s="31"/>
      <c r="G44" s="31"/>
      <c r="H44" s="31"/>
      <c r="I44" s="31"/>
      <c r="J44" s="32">
        <f>IF(AND($C44&lt;&gt;"",$H44="Yes",$I44&lt;&gt;"Yes"),"Action not yet created","")</f>
      </c>
      <c r="K44">
        <f>IF(AND($C44&lt;&gt;"",$G44="Strength"),IF(K43="","• "&amp;$C44,K43&amp;IFERROR(CHAR(10)," · ")&amp;"• "&amp;$C44),K43)</f>
      </c>
      <c r="L44">
        <f>IF(AND($C44&lt;&gt;"",$G44="Area for improvement"),IF(L43="","• "&amp;$C44,L43&amp;IFERROR(CHAR(10)," · ")&amp;"• "&amp;$C44),L43)</f>
      </c>
      <c r="M44">
        <f>IF(AND($C44&lt;&gt;"",$G44="Further review required"),IF(M43="","• "&amp;$C44,M43&amp;IFERROR(CHAR(10)," · ")&amp;"• "&amp;$C44),M43)</f>
      </c>
      <c r="N44">
        <f>IF(AND($C44&lt;&gt;"",$E44&lt;&gt;""),IF(N43="","• "&amp;$E44,N43&amp;IFERROR(CHAR(10)," · ")&amp;"• "&amp;$E44),N43)</f>
      </c>
      <c r="O44">
        <f>IF(AND($C44&lt;&gt;"",$F44&lt;&gt;""),IF(O43="","• "&amp;$F44,O43&amp;IFERROR(CHAR(10)," · ")&amp;"• "&amp;$F44),O43)</f>
      </c>
    </row>
    <row r="45" spans="1:15" x14ac:dyDescent="0.25">
      <c r="A45" s="32">
        <f>IF($C45="","","F-"&amp;RIGHT("00"&amp;(ROW()-6),3))</f>
      </c>
      <c r="B45" s="31"/>
      <c r="C45" s="31"/>
      <c r="D45" s="31"/>
      <c r="E45" s="31"/>
      <c r="F45" s="31"/>
      <c r="G45" s="31"/>
      <c r="H45" s="31"/>
      <c r="I45" s="31"/>
      <c r="J45" s="32">
        <f>IF(AND($C45&lt;&gt;"",$H45="Yes",$I45&lt;&gt;"Yes"),"Action not yet created","")</f>
      </c>
      <c r="K45">
        <f>IF(AND($C45&lt;&gt;"",$G45="Strength"),IF(K44="","• "&amp;$C45,K44&amp;IFERROR(CHAR(10)," · ")&amp;"• "&amp;$C45),K44)</f>
      </c>
      <c r="L45">
        <f>IF(AND($C45&lt;&gt;"",$G45="Area for improvement"),IF(L44="","• "&amp;$C45,L44&amp;IFERROR(CHAR(10)," · ")&amp;"• "&amp;$C45),L44)</f>
      </c>
      <c r="M45">
        <f>IF(AND($C45&lt;&gt;"",$G45="Further review required"),IF(M44="","• "&amp;$C45,M44&amp;IFERROR(CHAR(10)," · ")&amp;"• "&amp;$C45),M44)</f>
      </c>
      <c r="N45">
        <f>IF(AND($C45&lt;&gt;"",$E45&lt;&gt;""),IF(N44="","• "&amp;$E45,N44&amp;IFERROR(CHAR(10)," · ")&amp;"• "&amp;$E45),N44)</f>
      </c>
      <c r="O45">
        <f>IF(AND($C45&lt;&gt;"",$F45&lt;&gt;""),IF(O44="","• "&amp;$F45,O44&amp;IFERROR(CHAR(10)," · ")&amp;"• "&amp;$F45),O44)</f>
      </c>
    </row>
    <row r="46" spans="1:15" x14ac:dyDescent="0.25">
      <c r="A46" s="32">
        <f>IF($C46="","","F-"&amp;RIGHT("00"&amp;(ROW()-6),3))</f>
      </c>
      <c r="B46" s="31"/>
      <c r="C46" s="31"/>
      <c r="D46" s="31"/>
      <c r="E46" s="31"/>
      <c r="F46" s="31"/>
      <c r="G46" s="31"/>
      <c r="H46" s="31"/>
      <c r="I46" s="31"/>
      <c r="J46" s="32">
        <f>IF(AND($C46&lt;&gt;"",$H46="Yes",$I46&lt;&gt;"Yes"),"Action not yet created","")</f>
      </c>
      <c r="K46">
        <f>IF(AND($C46&lt;&gt;"",$G46="Strength"),IF(K45="","• "&amp;$C46,K45&amp;IFERROR(CHAR(10)," · ")&amp;"• "&amp;$C46),K45)</f>
      </c>
      <c r="L46">
        <f>IF(AND($C46&lt;&gt;"",$G46="Area for improvement"),IF(L45="","• "&amp;$C46,L45&amp;IFERROR(CHAR(10)," · ")&amp;"• "&amp;$C46),L45)</f>
      </c>
      <c r="M46">
        <f>IF(AND($C46&lt;&gt;"",$G46="Further review required"),IF(M45="","• "&amp;$C46,M45&amp;IFERROR(CHAR(10)," · ")&amp;"• "&amp;$C46),M45)</f>
      </c>
      <c r="N46">
        <f>IF(AND($C46&lt;&gt;"",$E46&lt;&gt;""),IF(N45="","• "&amp;$E46,N45&amp;IFERROR(CHAR(10)," · ")&amp;"• "&amp;$E46),N45)</f>
      </c>
      <c r="O46">
        <f>IF(AND($C46&lt;&gt;"",$F46&lt;&gt;""),IF(O45="","• "&amp;$F46,O45&amp;IFERROR(CHAR(10)," · ")&amp;"• "&amp;$F46),O45)</f>
      </c>
    </row>
    <row r="47" spans="1:15" x14ac:dyDescent="0.25">
      <c r="A47" s="32">
        <f>IF($C47="","","F-"&amp;RIGHT("00"&amp;(ROW()-6),3))</f>
      </c>
      <c r="B47" s="31"/>
      <c r="C47" s="31"/>
      <c r="D47" s="31"/>
      <c r="E47" s="31"/>
      <c r="F47" s="31"/>
      <c r="G47" s="31"/>
      <c r="H47" s="31"/>
      <c r="I47" s="31"/>
      <c r="J47" s="32">
        <f>IF(AND($C47&lt;&gt;"",$H47="Yes",$I47&lt;&gt;"Yes"),"Action not yet created","")</f>
      </c>
      <c r="K47">
        <f>IF(AND($C47&lt;&gt;"",$G47="Strength"),IF(K46="","• "&amp;$C47,K46&amp;IFERROR(CHAR(10)," · ")&amp;"• "&amp;$C47),K46)</f>
      </c>
      <c r="L47">
        <f>IF(AND($C47&lt;&gt;"",$G47="Area for improvement"),IF(L46="","• "&amp;$C47,L46&amp;IFERROR(CHAR(10)," · ")&amp;"• "&amp;$C47),L46)</f>
      </c>
      <c r="M47">
        <f>IF(AND($C47&lt;&gt;"",$G47="Further review required"),IF(M46="","• "&amp;$C47,M46&amp;IFERROR(CHAR(10)," · ")&amp;"• "&amp;$C47),M46)</f>
      </c>
      <c r="N47">
        <f>IF(AND($C47&lt;&gt;"",$E47&lt;&gt;""),IF(N46="","• "&amp;$E47,N46&amp;IFERROR(CHAR(10)," · ")&amp;"• "&amp;$E47),N46)</f>
      </c>
      <c r="O47">
        <f>IF(AND($C47&lt;&gt;"",$F47&lt;&gt;""),IF(O46="","• "&amp;$F47,O46&amp;IFERROR(CHAR(10)," · ")&amp;"• "&amp;$F47),O46)</f>
      </c>
    </row>
    <row r="48" spans="1:15" x14ac:dyDescent="0.25">
      <c r="A48" s="32">
        <f>IF($C48="","","F-"&amp;RIGHT("00"&amp;(ROW()-6),3))</f>
      </c>
      <c r="B48" s="31"/>
      <c r="C48" s="31"/>
      <c r="D48" s="31"/>
      <c r="E48" s="31"/>
      <c r="F48" s="31"/>
      <c r="G48" s="31"/>
      <c r="H48" s="31"/>
      <c r="I48" s="31"/>
      <c r="J48" s="32">
        <f>IF(AND($C48&lt;&gt;"",$H48="Yes",$I48&lt;&gt;"Yes"),"Action not yet created","")</f>
      </c>
      <c r="K48">
        <f>IF(AND($C48&lt;&gt;"",$G48="Strength"),IF(K47="","• "&amp;$C48,K47&amp;IFERROR(CHAR(10)," · ")&amp;"• "&amp;$C48),K47)</f>
      </c>
      <c r="L48">
        <f>IF(AND($C48&lt;&gt;"",$G48="Area for improvement"),IF(L47="","• "&amp;$C48,L47&amp;IFERROR(CHAR(10)," · ")&amp;"• "&amp;$C48),L47)</f>
      </c>
      <c r="M48">
        <f>IF(AND($C48&lt;&gt;"",$G48="Further review required"),IF(M47="","• "&amp;$C48,M47&amp;IFERROR(CHAR(10)," · ")&amp;"• "&amp;$C48),M47)</f>
      </c>
      <c r="N48">
        <f>IF(AND($C48&lt;&gt;"",$E48&lt;&gt;""),IF(N47="","• "&amp;$E48,N47&amp;IFERROR(CHAR(10)," · ")&amp;"• "&amp;$E48),N47)</f>
      </c>
      <c r="O48">
        <f>IF(AND($C48&lt;&gt;"",$F48&lt;&gt;""),IF(O47="","• "&amp;$F48,O47&amp;IFERROR(CHAR(10)," · ")&amp;"• "&amp;$F48),O47)</f>
      </c>
    </row>
    <row r="49" spans="1:15" x14ac:dyDescent="0.25">
      <c r="A49" s="32">
        <f>IF($C49="","","F-"&amp;RIGHT("00"&amp;(ROW()-6),3))</f>
      </c>
      <c r="B49" s="31"/>
      <c r="C49" s="31"/>
      <c r="D49" s="31"/>
      <c r="E49" s="31"/>
      <c r="F49" s="31"/>
      <c r="G49" s="31"/>
      <c r="H49" s="31"/>
      <c r="I49" s="31"/>
      <c r="J49" s="32">
        <f>IF(AND($C49&lt;&gt;"",$H49="Yes",$I49&lt;&gt;"Yes"),"Action not yet created","")</f>
      </c>
      <c r="K49">
        <f>IF(AND($C49&lt;&gt;"",$G49="Strength"),IF(K48="","• "&amp;$C49,K48&amp;IFERROR(CHAR(10)," · ")&amp;"• "&amp;$C49),K48)</f>
      </c>
      <c r="L49">
        <f>IF(AND($C49&lt;&gt;"",$G49="Area for improvement"),IF(L48="","• "&amp;$C49,L48&amp;IFERROR(CHAR(10)," · ")&amp;"• "&amp;$C49),L48)</f>
      </c>
      <c r="M49">
        <f>IF(AND($C49&lt;&gt;"",$G49="Further review required"),IF(M48="","• "&amp;$C49,M48&amp;IFERROR(CHAR(10)," · ")&amp;"• "&amp;$C49),M48)</f>
      </c>
      <c r="N49">
        <f>IF(AND($C49&lt;&gt;"",$E49&lt;&gt;""),IF(N48="","• "&amp;$E49,N48&amp;IFERROR(CHAR(10)," · ")&amp;"• "&amp;$E49),N48)</f>
      </c>
      <c r="O49">
        <f>IF(AND($C49&lt;&gt;"",$F49&lt;&gt;""),IF(O48="","• "&amp;$F49,O48&amp;IFERROR(CHAR(10)," · ")&amp;"• "&amp;$F49),O48)</f>
      </c>
    </row>
    <row r="50" spans="1:15" x14ac:dyDescent="0.25">
      <c r="A50" s="32">
        <f>IF($C50="","","F-"&amp;RIGHT("00"&amp;(ROW()-6),3))</f>
      </c>
      <c r="B50" s="31"/>
      <c r="C50" s="31"/>
      <c r="D50" s="31"/>
      <c r="E50" s="31"/>
      <c r="F50" s="31"/>
      <c r="G50" s="31"/>
      <c r="H50" s="31"/>
      <c r="I50" s="31"/>
      <c r="J50" s="32">
        <f>IF(AND($C50&lt;&gt;"",$H50="Yes",$I50&lt;&gt;"Yes"),"Action not yet created","")</f>
      </c>
      <c r="K50">
        <f>IF(AND($C50&lt;&gt;"",$G50="Strength"),IF(K49="","• "&amp;$C50,K49&amp;IFERROR(CHAR(10)," · ")&amp;"• "&amp;$C50),K49)</f>
      </c>
      <c r="L50">
        <f>IF(AND($C50&lt;&gt;"",$G50="Area for improvement"),IF(L49="","• "&amp;$C50,L49&amp;IFERROR(CHAR(10)," · ")&amp;"• "&amp;$C50),L49)</f>
      </c>
      <c r="M50">
        <f>IF(AND($C50&lt;&gt;"",$G50="Further review required"),IF(M49="","• "&amp;$C50,M49&amp;IFERROR(CHAR(10)," · ")&amp;"• "&amp;$C50),M49)</f>
      </c>
      <c r="N50">
        <f>IF(AND($C50&lt;&gt;"",$E50&lt;&gt;""),IF(N49="","• "&amp;$E50,N49&amp;IFERROR(CHAR(10)," · ")&amp;"• "&amp;$E50),N49)</f>
      </c>
      <c r="O50">
        <f>IF(AND($C50&lt;&gt;"",$F50&lt;&gt;""),IF(O49="","• "&amp;$F50,O49&amp;IFERROR(CHAR(10)," · ")&amp;"• "&amp;$F50),O49)</f>
      </c>
    </row>
    <row r="51" spans="1:15" x14ac:dyDescent="0.25">
      <c r="A51" s="32">
        <f>IF($C51="","","F-"&amp;RIGHT("00"&amp;(ROW()-6),3))</f>
      </c>
      <c r="B51" s="31"/>
      <c r="C51" s="31"/>
      <c r="D51" s="31"/>
      <c r="E51" s="31"/>
      <c r="F51" s="31"/>
      <c r="G51" s="31"/>
      <c r="H51" s="31"/>
      <c r="I51" s="31"/>
      <c r="J51" s="32">
        <f>IF(AND($C51&lt;&gt;"",$H51="Yes",$I51&lt;&gt;"Yes"),"Action not yet created","")</f>
      </c>
      <c r="K51">
        <f>IF(AND($C51&lt;&gt;"",$G51="Strength"),IF(K50="","• "&amp;$C51,K50&amp;IFERROR(CHAR(10)," · ")&amp;"• "&amp;$C51),K50)</f>
      </c>
      <c r="L51">
        <f>IF(AND($C51&lt;&gt;"",$G51="Area for improvement"),IF(L50="","• "&amp;$C51,L50&amp;IFERROR(CHAR(10)," · ")&amp;"• "&amp;$C51),L50)</f>
      </c>
      <c r="M51">
        <f>IF(AND($C51&lt;&gt;"",$G51="Further review required"),IF(M50="","• "&amp;$C51,M50&amp;IFERROR(CHAR(10)," · ")&amp;"• "&amp;$C51),M50)</f>
      </c>
      <c r="N51">
        <f>IF(AND($C51&lt;&gt;"",$E51&lt;&gt;""),IF(N50="","• "&amp;$E51,N50&amp;IFERROR(CHAR(10)," · ")&amp;"• "&amp;$E51),N50)</f>
      </c>
      <c r="O51">
        <f>IF(AND($C51&lt;&gt;"",$F51&lt;&gt;""),IF(O50="","• "&amp;$F51,O50&amp;IFERROR(CHAR(10)," · ")&amp;"• "&amp;$F51),O50)</f>
      </c>
    </row>
    <row r="52" spans="1:15" x14ac:dyDescent="0.25">
      <c r="A52" s="32">
        <f>IF($C52="","","F-"&amp;RIGHT("00"&amp;(ROW()-6),3))</f>
      </c>
      <c r="B52" s="31"/>
      <c r="C52" s="31"/>
      <c r="D52" s="31"/>
      <c r="E52" s="31"/>
      <c r="F52" s="31"/>
      <c r="G52" s="31"/>
      <c r="H52" s="31"/>
      <c r="I52" s="31"/>
      <c r="J52" s="32">
        <f>IF(AND($C52&lt;&gt;"",$H52="Yes",$I52&lt;&gt;"Yes"),"Action not yet created","")</f>
      </c>
      <c r="K52">
        <f>IF(AND($C52&lt;&gt;"",$G52="Strength"),IF(K51="","• "&amp;$C52,K51&amp;IFERROR(CHAR(10)," · ")&amp;"• "&amp;$C52),K51)</f>
      </c>
      <c r="L52">
        <f>IF(AND($C52&lt;&gt;"",$G52="Area for improvement"),IF(L51="","• "&amp;$C52,L51&amp;IFERROR(CHAR(10)," · ")&amp;"• "&amp;$C52),L51)</f>
      </c>
      <c r="M52">
        <f>IF(AND($C52&lt;&gt;"",$G52="Further review required"),IF(M51="","• "&amp;$C52,M51&amp;IFERROR(CHAR(10)," · ")&amp;"• "&amp;$C52),M51)</f>
      </c>
      <c r="N52">
        <f>IF(AND($C52&lt;&gt;"",$E52&lt;&gt;""),IF(N51="","• "&amp;$E52,N51&amp;IFERROR(CHAR(10)," · ")&amp;"• "&amp;$E52),N51)</f>
      </c>
      <c r="O52">
        <f>IF(AND($C52&lt;&gt;"",$F52&lt;&gt;""),IF(O51="","• "&amp;$F52,O51&amp;IFERROR(CHAR(10)," · ")&amp;"• "&amp;$F52),O51)</f>
      </c>
    </row>
    <row r="53" spans="1:15" x14ac:dyDescent="0.25">
      <c r="A53" s="32">
        <f>IF($C53="","","F-"&amp;RIGHT("00"&amp;(ROW()-6),3))</f>
      </c>
      <c r="B53" s="31"/>
      <c r="C53" s="31"/>
      <c r="D53" s="31"/>
      <c r="E53" s="31"/>
      <c r="F53" s="31"/>
      <c r="G53" s="31"/>
      <c r="H53" s="31"/>
      <c r="I53" s="31"/>
      <c r="J53" s="32">
        <f>IF(AND($C53&lt;&gt;"",$H53="Yes",$I53&lt;&gt;"Yes"),"Action not yet created","")</f>
      </c>
      <c r="K53">
        <f>IF(AND($C53&lt;&gt;"",$G53="Strength"),IF(K52="","• "&amp;$C53,K52&amp;IFERROR(CHAR(10)," · ")&amp;"• "&amp;$C53),K52)</f>
      </c>
      <c r="L53">
        <f>IF(AND($C53&lt;&gt;"",$G53="Area for improvement"),IF(L52="","• "&amp;$C53,L52&amp;IFERROR(CHAR(10)," · ")&amp;"• "&amp;$C53),L52)</f>
      </c>
      <c r="M53">
        <f>IF(AND($C53&lt;&gt;"",$G53="Further review required"),IF(M52="","• "&amp;$C53,M52&amp;IFERROR(CHAR(10)," · ")&amp;"• "&amp;$C53),M52)</f>
      </c>
      <c r="N53">
        <f>IF(AND($C53&lt;&gt;"",$E53&lt;&gt;""),IF(N52="","• "&amp;$E53,N52&amp;IFERROR(CHAR(10)," · ")&amp;"• "&amp;$E53),N52)</f>
      </c>
      <c r="O53">
        <f>IF(AND($C53&lt;&gt;"",$F53&lt;&gt;""),IF(O52="","• "&amp;$F53,O52&amp;IFERROR(CHAR(10)," · ")&amp;"• "&amp;$F53),O52)</f>
      </c>
    </row>
    <row r="54" spans="1:15" x14ac:dyDescent="0.25">
      <c r="A54" s="32">
        <f>IF($C54="","","F-"&amp;RIGHT("00"&amp;(ROW()-6),3))</f>
      </c>
      <c r="B54" s="31"/>
      <c r="C54" s="31"/>
      <c r="D54" s="31"/>
      <c r="E54" s="31"/>
      <c r="F54" s="31"/>
      <c r="G54" s="31"/>
      <c r="H54" s="31"/>
      <c r="I54" s="31"/>
      <c r="J54" s="32">
        <f>IF(AND($C54&lt;&gt;"",$H54="Yes",$I54&lt;&gt;"Yes"),"Action not yet created","")</f>
      </c>
      <c r="K54">
        <f>IF(AND($C54&lt;&gt;"",$G54="Strength"),IF(K53="","• "&amp;$C54,K53&amp;IFERROR(CHAR(10)," · ")&amp;"• "&amp;$C54),K53)</f>
      </c>
      <c r="L54">
        <f>IF(AND($C54&lt;&gt;"",$G54="Area for improvement"),IF(L53="","• "&amp;$C54,L53&amp;IFERROR(CHAR(10)," · ")&amp;"• "&amp;$C54),L53)</f>
      </c>
      <c r="M54">
        <f>IF(AND($C54&lt;&gt;"",$G54="Further review required"),IF(M53="","• "&amp;$C54,M53&amp;IFERROR(CHAR(10)," · ")&amp;"• "&amp;$C54),M53)</f>
      </c>
      <c r="N54">
        <f>IF(AND($C54&lt;&gt;"",$E54&lt;&gt;""),IF(N53="","• "&amp;$E54,N53&amp;IFERROR(CHAR(10)," · ")&amp;"• "&amp;$E54),N53)</f>
      </c>
      <c r="O54">
        <f>IF(AND($C54&lt;&gt;"",$F54&lt;&gt;""),IF(O53="","• "&amp;$F54,O53&amp;IFERROR(CHAR(10)," · ")&amp;"• "&amp;$F54),O53)</f>
      </c>
    </row>
    <row r="55" spans="1:15" x14ac:dyDescent="0.25">
      <c r="A55" s="32">
        <f>IF($C55="","","F-"&amp;RIGHT("00"&amp;(ROW()-6),3))</f>
      </c>
      <c r="B55" s="31"/>
      <c r="C55" s="31"/>
      <c r="D55" s="31"/>
      <c r="E55" s="31"/>
      <c r="F55" s="31"/>
      <c r="G55" s="31"/>
      <c r="H55" s="31"/>
      <c r="I55" s="31"/>
      <c r="J55" s="32">
        <f>IF(AND($C55&lt;&gt;"",$H55="Yes",$I55&lt;&gt;"Yes"),"Action not yet created","")</f>
      </c>
      <c r="K55">
        <f>IF(AND($C55&lt;&gt;"",$G55="Strength"),IF(K54="","• "&amp;$C55,K54&amp;IFERROR(CHAR(10)," · ")&amp;"• "&amp;$C55),K54)</f>
      </c>
      <c r="L55">
        <f>IF(AND($C55&lt;&gt;"",$G55="Area for improvement"),IF(L54="","• "&amp;$C55,L54&amp;IFERROR(CHAR(10)," · ")&amp;"• "&amp;$C55),L54)</f>
      </c>
      <c r="M55">
        <f>IF(AND($C55&lt;&gt;"",$G55="Further review required"),IF(M54="","• "&amp;$C55,M54&amp;IFERROR(CHAR(10)," · ")&amp;"• "&amp;$C55),M54)</f>
      </c>
      <c r="N55">
        <f>IF(AND($C55&lt;&gt;"",$E55&lt;&gt;""),IF(N54="","• "&amp;$E55,N54&amp;IFERROR(CHAR(10)," · ")&amp;"• "&amp;$E55),N54)</f>
      </c>
      <c r="O55">
        <f>IF(AND($C55&lt;&gt;"",$F55&lt;&gt;""),IF(O54="","• "&amp;$F55,O54&amp;IFERROR(CHAR(10)," · ")&amp;"• "&amp;$F55),O54)</f>
      </c>
    </row>
    <row r="56" spans="1:15" x14ac:dyDescent="0.25">
      <c r="A56" s="32">
        <f>IF($C56="","","F-"&amp;RIGHT("00"&amp;(ROW()-6),3))</f>
      </c>
      <c r="B56" s="31"/>
      <c r="C56" s="31"/>
      <c r="D56" s="31"/>
      <c r="E56" s="31"/>
      <c r="F56" s="31"/>
      <c r="G56" s="31"/>
      <c r="H56" s="31"/>
      <c r="I56" s="31"/>
      <c r="J56" s="32">
        <f>IF(AND($C56&lt;&gt;"",$H56="Yes",$I56&lt;&gt;"Yes"),"Action not yet created","")</f>
      </c>
      <c r="K56">
        <f>IF(AND($C56&lt;&gt;"",$G56="Strength"),IF(K55="","• "&amp;$C56,K55&amp;IFERROR(CHAR(10)," · ")&amp;"• "&amp;$C56),K55)</f>
      </c>
      <c r="L56">
        <f>IF(AND($C56&lt;&gt;"",$G56="Area for improvement"),IF(L55="","• "&amp;$C56,L55&amp;IFERROR(CHAR(10)," · ")&amp;"• "&amp;$C56),L55)</f>
      </c>
      <c r="M56">
        <f>IF(AND($C56&lt;&gt;"",$G56="Further review required"),IF(M55="","• "&amp;$C56,M55&amp;IFERROR(CHAR(10)," · ")&amp;"• "&amp;$C56),M55)</f>
      </c>
      <c r="N56">
        <f>IF(AND($C56&lt;&gt;"",$E56&lt;&gt;""),IF(N55="","• "&amp;$E56,N55&amp;IFERROR(CHAR(10)," · ")&amp;"• "&amp;$E56),N55)</f>
      </c>
      <c r="O56">
        <f>IF(AND($C56&lt;&gt;"",$F56&lt;&gt;""),IF(O55="","• "&amp;$F56,O55&amp;IFERROR(CHAR(10)," · ")&amp;"• "&amp;$F56),O55)</f>
      </c>
    </row>
    <row r="57" spans="1:15" x14ac:dyDescent="0.25">
      <c r="A57" s="32">
        <f>IF($C57="","","F-"&amp;RIGHT("00"&amp;(ROW()-6),3))</f>
      </c>
      <c r="B57" s="31"/>
      <c r="C57" s="31"/>
      <c r="D57" s="31"/>
      <c r="E57" s="31"/>
      <c r="F57" s="31"/>
      <c r="G57" s="31"/>
      <c r="H57" s="31"/>
      <c r="I57" s="31"/>
      <c r="J57" s="32">
        <f>IF(AND($C57&lt;&gt;"",$H57="Yes",$I57&lt;&gt;"Yes"),"Action not yet created","")</f>
      </c>
      <c r="K57">
        <f>IF(AND($C57&lt;&gt;"",$G57="Strength"),IF(K56="","• "&amp;$C57,K56&amp;IFERROR(CHAR(10)," · ")&amp;"• "&amp;$C57),K56)</f>
      </c>
      <c r="L57">
        <f>IF(AND($C57&lt;&gt;"",$G57="Area for improvement"),IF(L56="","• "&amp;$C57,L56&amp;IFERROR(CHAR(10)," · ")&amp;"• "&amp;$C57),L56)</f>
      </c>
      <c r="M57">
        <f>IF(AND($C57&lt;&gt;"",$G57="Further review required"),IF(M56="","• "&amp;$C57,M56&amp;IFERROR(CHAR(10)," · ")&amp;"• "&amp;$C57),M56)</f>
      </c>
      <c r="N57">
        <f>IF(AND($C57&lt;&gt;"",$E57&lt;&gt;""),IF(N56="","• "&amp;$E57,N56&amp;IFERROR(CHAR(10)," · ")&amp;"• "&amp;$E57),N56)</f>
      </c>
      <c r="O57">
        <f>IF(AND($C57&lt;&gt;"",$F57&lt;&gt;""),IF(O56="","• "&amp;$F57,O56&amp;IFERROR(CHAR(10)," · ")&amp;"• "&amp;$F57),O56)</f>
      </c>
    </row>
    <row r="58" spans="1:15" x14ac:dyDescent="0.25">
      <c r="A58" s="32">
        <f>IF($C58="","","F-"&amp;RIGHT("00"&amp;(ROW()-6),3))</f>
      </c>
      <c r="B58" s="31"/>
      <c r="C58" s="31"/>
      <c r="D58" s="31"/>
      <c r="E58" s="31"/>
      <c r="F58" s="31"/>
      <c r="G58" s="31"/>
      <c r="H58" s="31"/>
      <c r="I58" s="31"/>
      <c r="J58" s="32">
        <f>IF(AND($C58&lt;&gt;"",$H58="Yes",$I58&lt;&gt;"Yes"),"Action not yet created","")</f>
      </c>
      <c r="K58">
        <f>IF(AND($C58&lt;&gt;"",$G58="Strength"),IF(K57="","• "&amp;$C58,K57&amp;IFERROR(CHAR(10)," · ")&amp;"• "&amp;$C58),K57)</f>
      </c>
      <c r="L58">
        <f>IF(AND($C58&lt;&gt;"",$G58="Area for improvement"),IF(L57="","• "&amp;$C58,L57&amp;IFERROR(CHAR(10)," · ")&amp;"• "&amp;$C58),L57)</f>
      </c>
      <c r="M58">
        <f>IF(AND($C58&lt;&gt;"",$G58="Further review required"),IF(M57="","• "&amp;$C58,M57&amp;IFERROR(CHAR(10)," · ")&amp;"• "&amp;$C58),M57)</f>
      </c>
      <c r="N58">
        <f>IF(AND($C58&lt;&gt;"",$E58&lt;&gt;""),IF(N57="","• "&amp;$E58,N57&amp;IFERROR(CHAR(10)," · ")&amp;"• "&amp;$E58),N57)</f>
      </c>
      <c r="O58">
        <f>IF(AND($C58&lt;&gt;"",$F58&lt;&gt;""),IF(O57="","• "&amp;$F58,O57&amp;IFERROR(CHAR(10)," · ")&amp;"• "&amp;$F58),O57)</f>
      </c>
    </row>
    <row r="59" spans="1:15" x14ac:dyDescent="0.25">
      <c r="A59" s="32">
        <f>IF($C59="","","F-"&amp;RIGHT("00"&amp;(ROW()-6),3))</f>
      </c>
      <c r="B59" s="31"/>
      <c r="C59" s="31"/>
      <c r="D59" s="31"/>
      <c r="E59" s="31"/>
      <c r="F59" s="31"/>
      <c r="G59" s="31"/>
      <c r="H59" s="31"/>
      <c r="I59" s="31"/>
      <c r="J59" s="32">
        <f>IF(AND($C59&lt;&gt;"",$H59="Yes",$I59&lt;&gt;"Yes"),"Action not yet created","")</f>
      </c>
      <c r="K59">
        <f>IF(AND($C59&lt;&gt;"",$G59="Strength"),IF(K58="","• "&amp;$C59,K58&amp;IFERROR(CHAR(10)," · ")&amp;"• "&amp;$C59),K58)</f>
      </c>
      <c r="L59">
        <f>IF(AND($C59&lt;&gt;"",$G59="Area for improvement"),IF(L58="","• "&amp;$C59,L58&amp;IFERROR(CHAR(10)," · ")&amp;"• "&amp;$C59),L58)</f>
      </c>
      <c r="M59">
        <f>IF(AND($C59&lt;&gt;"",$G59="Further review required"),IF(M58="","• "&amp;$C59,M58&amp;IFERROR(CHAR(10)," · ")&amp;"• "&amp;$C59),M58)</f>
      </c>
      <c r="N59">
        <f>IF(AND($C59&lt;&gt;"",$E59&lt;&gt;""),IF(N58="","• "&amp;$E59,N58&amp;IFERROR(CHAR(10)," · ")&amp;"• "&amp;$E59),N58)</f>
      </c>
      <c r="O59">
        <f>IF(AND($C59&lt;&gt;"",$F59&lt;&gt;""),IF(O58="","• "&amp;$F59,O58&amp;IFERROR(CHAR(10)," · ")&amp;"• "&amp;$F59),O58)</f>
      </c>
    </row>
    <row r="60" spans="1:15" x14ac:dyDescent="0.25">
      <c r="A60" s="32">
        <f>IF($C60="","","F-"&amp;RIGHT("00"&amp;(ROW()-6),3))</f>
      </c>
      <c r="B60" s="31"/>
      <c r="C60" s="31"/>
      <c r="D60" s="31"/>
      <c r="E60" s="31"/>
      <c r="F60" s="31"/>
      <c r="G60" s="31"/>
      <c r="H60" s="31"/>
      <c r="I60" s="31"/>
      <c r="J60" s="32">
        <f>IF(AND($C60&lt;&gt;"",$H60="Yes",$I60&lt;&gt;"Yes"),"Action not yet created","")</f>
      </c>
      <c r="K60">
        <f>IF(AND($C60&lt;&gt;"",$G60="Strength"),IF(K59="","• "&amp;$C60,K59&amp;IFERROR(CHAR(10)," · ")&amp;"• "&amp;$C60),K59)</f>
      </c>
      <c r="L60">
        <f>IF(AND($C60&lt;&gt;"",$G60="Area for improvement"),IF(L59="","• "&amp;$C60,L59&amp;IFERROR(CHAR(10)," · ")&amp;"• "&amp;$C60),L59)</f>
      </c>
      <c r="M60">
        <f>IF(AND($C60&lt;&gt;"",$G60="Further review required"),IF(M59="","• "&amp;$C60,M59&amp;IFERROR(CHAR(10)," · ")&amp;"• "&amp;$C60),M59)</f>
      </c>
      <c r="N60">
        <f>IF(AND($C60&lt;&gt;"",$E60&lt;&gt;""),IF(N59="","• "&amp;$E60,N59&amp;IFERROR(CHAR(10)," · ")&amp;"• "&amp;$E60),N59)</f>
      </c>
      <c r="O60">
        <f>IF(AND($C60&lt;&gt;"",$F60&lt;&gt;""),IF(O59="","• "&amp;$F60,O59&amp;IFERROR(CHAR(10)," · ")&amp;"• "&amp;$F60),O59)</f>
      </c>
    </row>
    <row r="61" spans="1:15" x14ac:dyDescent="0.25">
      <c r="A61" s="32">
        <f>IF($C61="","","F-"&amp;RIGHT("00"&amp;(ROW()-6),3))</f>
      </c>
      <c r="B61" s="31"/>
      <c r="C61" s="31"/>
      <c r="D61" s="31"/>
      <c r="E61" s="31"/>
      <c r="F61" s="31"/>
      <c r="G61" s="31"/>
      <c r="H61" s="31"/>
      <c r="I61" s="31"/>
      <c r="J61" s="32">
        <f>IF(AND($C61&lt;&gt;"",$H61="Yes",$I61&lt;&gt;"Yes"),"Action not yet created","")</f>
      </c>
      <c r="K61">
        <f>IF(AND($C61&lt;&gt;"",$G61="Strength"),IF(K60="","• "&amp;$C61,K60&amp;IFERROR(CHAR(10)," · ")&amp;"• "&amp;$C61),K60)</f>
      </c>
      <c r="L61">
        <f>IF(AND($C61&lt;&gt;"",$G61="Area for improvement"),IF(L60="","• "&amp;$C61,L60&amp;IFERROR(CHAR(10)," · ")&amp;"• "&amp;$C61),L60)</f>
      </c>
      <c r="M61">
        <f>IF(AND($C61&lt;&gt;"",$G61="Further review required"),IF(M60="","• "&amp;$C61,M60&amp;IFERROR(CHAR(10)," · ")&amp;"• "&amp;$C61),M60)</f>
      </c>
      <c r="N61">
        <f>IF(AND($C61&lt;&gt;"",$E61&lt;&gt;""),IF(N60="","• "&amp;$E61,N60&amp;IFERROR(CHAR(10)," · ")&amp;"• "&amp;$E61),N60)</f>
      </c>
      <c r="O61">
        <f>IF(AND($C61&lt;&gt;"",$F61&lt;&gt;""),IF(O60="","• "&amp;$F61,O60&amp;IFERROR(CHAR(10)," · ")&amp;"• "&amp;$F61),O60)</f>
      </c>
    </row>
    <row r="62" spans="1:15" x14ac:dyDescent="0.25">
      <c r="A62" s="32">
        <f>IF($C62="","","F-"&amp;RIGHT("00"&amp;(ROW()-6),3))</f>
      </c>
      <c r="B62" s="31"/>
      <c r="C62" s="31"/>
      <c r="D62" s="31"/>
      <c r="E62" s="31"/>
      <c r="F62" s="31"/>
      <c r="G62" s="31"/>
      <c r="H62" s="31"/>
      <c r="I62" s="31"/>
      <c r="J62" s="32">
        <f>IF(AND($C62&lt;&gt;"",$H62="Yes",$I62&lt;&gt;"Yes"),"Action not yet created","")</f>
      </c>
      <c r="K62">
        <f>IF(AND($C62&lt;&gt;"",$G62="Strength"),IF(K61="","• "&amp;$C62,K61&amp;IFERROR(CHAR(10)," · ")&amp;"• "&amp;$C62),K61)</f>
      </c>
      <c r="L62">
        <f>IF(AND($C62&lt;&gt;"",$G62="Area for improvement"),IF(L61="","• "&amp;$C62,L61&amp;IFERROR(CHAR(10)," · ")&amp;"• "&amp;$C62),L61)</f>
      </c>
      <c r="M62">
        <f>IF(AND($C62&lt;&gt;"",$G62="Further review required"),IF(M61="","• "&amp;$C62,M61&amp;IFERROR(CHAR(10)," · ")&amp;"• "&amp;$C62),M61)</f>
      </c>
      <c r="N62">
        <f>IF(AND($C62&lt;&gt;"",$E62&lt;&gt;""),IF(N61="","• "&amp;$E62,N61&amp;IFERROR(CHAR(10)," · ")&amp;"• "&amp;$E62),N61)</f>
      </c>
      <c r="O62">
        <f>IF(AND($C62&lt;&gt;"",$F62&lt;&gt;""),IF(O61="","• "&amp;$F62,O61&amp;IFERROR(CHAR(10)," · ")&amp;"• "&amp;$F62),O61)</f>
      </c>
    </row>
    <row r="63" spans="1:15" x14ac:dyDescent="0.25">
      <c r="A63" s="32">
        <f>IF($C63="","","F-"&amp;RIGHT("00"&amp;(ROW()-6),3))</f>
      </c>
      <c r="B63" s="31"/>
      <c r="C63" s="31"/>
      <c r="D63" s="31"/>
      <c r="E63" s="31"/>
      <c r="F63" s="31"/>
      <c r="G63" s="31"/>
      <c r="H63" s="31"/>
      <c r="I63" s="31"/>
      <c r="J63" s="32">
        <f>IF(AND($C63&lt;&gt;"",$H63="Yes",$I63&lt;&gt;"Yes"),"Action not yet created","")</f>
      </c>
      <c r="K63">
        <f>IF(AND($C63&lt;&gt;"",$G63="Strength"),IF(K62="","• "&amp;$C63,K62&amp;IFERROR(CHAR(10)," · ")&amp;"• "&amp;$C63),K62)</f>
      </c>
      <c r="L63">
        <f>IF(AND($C63&lt;&gt;"",$G63="Area for improvement"),IF(L62="","• "&amp;$C63,L62&amp;IFERROR(CHAR(10)," · ")&amp;"• "&amp;$C63),L62)</f>
      </c>
      <c r="M63">
        <f>IF(AND($C63&lt;&gt;"",$G63="Further review required"),IF(M62="","• "&amp;$C63,M62&amp;IFERROR(CHAR(10)," · ")&amp;"• "&amp;$C63),M62)</f>
      </c>
      <c r="N63">
        <f>IF(AND($C63&lt;&gt;"",$E63&lt;&gt;""),IF(N62="","• "&amp;$E63,N62&amp;IFERROR(CHAR(10)," · ")&amp;"• "&amp;$E63),N62)</f>
      </c>
      <c r="O63">
        <f>IF(AND($C63&lt;&gt;"",$F63&lt;&gt;""),IF(O62="","• "&amp;$F63,O62&amp;IFERROR(CHAR(10)," · ")&amp;"• "&amp;$F63),O62)</f>
      </c>
    </row>
    <row r="64" spans="1:15" x14ac:dyDescent="0.25">
      <c r="A64" s="32">
        <f>IF($C64="","","F-"&amp;RIGHT("00"&amp;(ROW()-6),3))</f>
      </c>
      <c r="B64" s="31"/>
      <c r="C64" s="31"/>
      <c r="D64" s="31"/>
      <c r="E64" s="31"/>
      <c r="F64" s="31"/>
      <c r="G64" s="31"/>
      <c r="H64" s="31"/>
      <c r="I64" s="31"/>
      <c r="J64" s="32">
        <f>IF(AND($C64&lt;&gt;"",$H64="Yes",$I64&lt;&gt;"Yes"),"Action not yet created","")</f>
      </c>
      <c r="K64">
        <f>IF(AND($C64&lt;&gt;"",$G64="Strength"),IF(K63="","• "&amp;$C64,K63&amp;IFERROR(CHAR(10)," · ")&amp;"• "&amp;$C64),K63)</f>
      </c>
      <c r="L64">
        <f>IF(AND($C64&lt;&gt;"",$G64="Area for improvement"),IF(L63="","• "&amp;$C64,L63&amp;IFERROR(CHAR(10)," · ")&amp;"• "&amp;$C64),L63)</f>
      </c>
      <c r="M64">
        <f>IF(AND($C64&lt;&gt;"",$G64="Further review required"),IF(M63="","• "&amp;$C64,M63&amp;IFERROR(CHAR(10)," · ")&amp;"• "&amp;$C64),M63)</f>
      </c>
      <c r="N64">
        <f>IF(AND($C64&lt;&gt;"",$E64&lt;&gt;""),IF(N63="","• "&amp;$E64,N63&amp;IFERROR(CHAR(10)," · ")&amp;"• "&amp;$E64),N63)</f>
      </c>
      <c r="O64">
        <f>IF(AND($C64&lt;&gt;"",$F64&lt;&gt;""),IF(O63="","• "&amp;$F64,O63&amp;IFERROR(CHAR(10)," · ")&amp;"• "&amp;$F64),O63)</f>
      </c>
    </row>
    <row r="65" spans="1:15" x14ac:dyDescent="0.25">
      <c r="A65" s="32">
        <f>IF($C65="","","F-"&amp;RIGHT("00"&amp;(ROW()-6),3))</f>
      </c>
      <c r="B65" s="31"/>
      <c r="C65" s="31"/>
      <c r="D65" s="31"/>
      <c r="E65" s="31"/>
      <c r="F65" s="31"/>
      <c r="G65" s="31"/>
      <c r="H65" s="31"/>
      <c r="I65" s="31"/>
      <c r="J65" s="32">
        <f>IF(AND($C65&lt;&gt;"",$H65="Yes",$I65&lt;&gt;"Yes"),"Action not yet created","")</f>
      </c>
      <c r="K65">
        <f>IF(AND($C65&lt;&gt;"",$G65="Strength"),IF(K64="","• "&amp;$C65,K64&amp;IFERROR(CHAR(10)," · ")&amp;"• "&amp;$C65),K64)</f>
      </c>
      <c r="L65">
        <f>IF(AND($C65&lt;&gt;"",$G65="Area for improvement"),IF(L64="","• "&amp;$C65,L64&amp;IFERROR(CHAR(10)," · ")&amp;"• "&amp;$C65),L64)</f>
      </c>
      <c r="M65">
        <f>IF(AND($C65&lt;&gt;"",$G65="Further review required"),IF(M64="","• "&amp;$C65,M64&amp;IFERROR(CHAR(10)," · ")&amp;"• "&amp;$C65),M64)</f>
      </c>
      <c r="N65">
        <f>IF(AND($C65&lt;&gt;"",$E65&lt;&gt;""),IF(N64="","• "&amp;$E65,N64&amp;IFERROR(CHAR(10)," · ")&amp;"• "&amp;$E65),N64)</f>
      </c>
      <c r="O65">
        <f>IF(AND($C65&lt;&gt;"",$F65&lt;&gt;""),IF(O64="","• "&amp;$F65,O64&amp;IFERROR(CHAR(10)," · ")&amp;"• "&amp;$F65),O64)</f>
      </c>
    </row>
    <row r="66" spans="1:15" x14ac:dyDescent="0.25">
      <c r="A66" s="32">
        <f>IF($C66="","","F-"&amp;RIGHT("00"&amp;(ROW()-6),3))</f>
      </c>
      <c r="B66" s="31"/>
      <c r="C66" s="31"/>
      <c r="D66" s="31"/>
      <c r="E66" s="31"/>
      <c r="F66" s="31"/>
      <c r="G66" s="31"/>
      <c r="H66" s="31"/>
      <c r="I66" s="31"/>
      <c r="J66" s="32">
        <f>IF(AND($C66&lt;&gt;"",$H66="Yes",$I66&lt;&gt;"Yes"),"Action not yet created","")</f>
      </c>
      <c r="K66">
        <f>IF(AND($C66&lt;&gt;"",$G66="Strength"),IF(K65="","• "&amp;$C66,K65&amp;IFERROR(CHAR(10)," · ")&amp;"• "&amp;$C66),K65)</f>
      </c>
      <c r="L66">
        <f>IF(AND($C66&lt;&gt;"",$G66="Area for improvement"),IF(L65="","• "&amp;$C66,L65&amp;IFERROR(CHAR(10)," · ")&amp;"• "&amp;$C66),L65)</f>
      </c>
      <c r="M66">
        <f>IF(AND($C66&lt;&gt;"",$G66="Further review required"),IF(M65="","• "&amp;$C66,M65&amp;IFERROR(CHAR(10)," · ")&amp;"• "&amp;$C66),M65)</f>
      </c>
      <c r="N66">
        <f>IF(AND($C66&lt;&gt;"",$E66&lt;&gt;""),IF(N65="","• "&amp;$E66,N65&amp;IFERROR(CHAR(10)," · ")&amp;"• "&amp;$E66),N65)</f>
      </c>
      <c r="O66">
        <f>IF(AND($C66&lt;&gt;"",$F66&lt;&gt;""),IF(O65="","• "&amp;$F66,O65&amp;IFERROR(CHAR(10)," · ")&amp;"• "&amp;$F66),O65)</f>
      </c>
    </row>
    <row r="67" spans="1:15" x14ac:dyDescent="0.25">
      <c r="A67" s="32">
        <f>IF($C67="","","F-"&amp;RIGHT("00"&amp;(ROW()-6),3))</f>
      </c>
      <c r="B67" s="31"/>
      <c r="C67" s="31"/>
      <c r="D67" s="31"/>
      <c r="E67" s="31"/>
      <c r="F67" s="31"/>
      <c r="G67" s="31"/>
      <c r="H67" s="31"/>
      <c r="I67" s="31"/>
      <c r="J67" s="32">
        <f>IF(AND($C67&lt;&gt;"",$H67="Yes",$I67&lt;&gt;"Yes"),"Action not yet created","")</f>
      </c>
      <c r="K67">
        <f>IF(AND($C67&lt;&gt;"",$G67="Strength"),IF(K66="","• "&amp;$C67,K66&amp;IFERROR(CHAR(10)," · ")&amp;"• "&amp;$C67),K66)</f>
      </c>
      <c r="L67">
        <f>IF(AND($C67&lt;&gt;"",$G67="Area for improvement"),IF(L66="","• "&amp;$C67,L66&amp;IFERROR(CHAR(10)," · ")&amp;"• "&amp;$C67),L66)</f>
      </c>
      <c r="M67">
        <f>IF(AND($C67&lt;&gt;"",$G67="Further review required"),IF(M66="","• "&amp;$C67,M66&amp;IFERROR(CHAR(10)," · ")&amp;"• "&amp;$C67),M66)</f>
      </c>
      <c r="N67">
        <f>IF(AND($C67&lt;&gt;"",$E67&lt;&gt;""),IF(N66="","• "&amp;$E67,N66&amp;IFERROR(CHAR(10)," · ")&amp;"• "&amp;$E67),N66)</f>
      </c>
      <c r="O67">
        <f>IF(AND($C67&lt;&gt;"",$F67&lt;&gt;""),IF(O66="","• "&amp;$F67,O66&amp;IFERROR(CHAR(10)," · ")&amp;"• "&amp;$F67),O66)</f>
      </c>
    </row>
    <row r="68" spans="1:15" x14ac:dyDescent="0.25">
      <c r="A68" s="32">
        <f>IF($C68="","","F-"&amp;RIGHT("00"&amp;(ROW()-6),3))</f>
      </c>
      <c r="B68" s="31"/>
      <c r="C68" s="31"/>
      <c r="D68" s="31"/>
      <c r="E68" s="31"/>
      <c r="F68" s="31"/>
      <c r="G68" s="31"/>
      <c r="H68" s="31"/>
      <c r="I68" s="31"/>
      <c r="J68" s="32">
        <f>IF(AND($C68&lt;&gt;"",$H68="Yes",$I68&lt;&gt;"Yes"),"Action not yet created","")</f>
      </c>
      <c r="K68">
        <f>IF(AND($C68&lt;&gt;"",$G68="Strength"),IF(K67="","• "&amp;$C68,K67&amp;IFERROR(CHAR(10)," · ")&amp;"• "&amp;$C68),K67)</f>
      </c>
      <c r="L68">
        <f>IF(AND($C68&lt;&gt;"",$G68="Area for improvement"),IF(L67="","• "&amp;$C68,L67&amp;IFERROR(CHAR(10)," · ")&amp;"• "&amp;$C68),L67)</f>
      </c>
      <c r="M68">
        <f>IF(AND($C68&lt;&gt;"",$G68="Further review required"),IF(M67="","• "&amp;$C68,M67&amp;IFERROR(CHAR(10)," · ")&amp;"• "&amp;$C68),M67)</f>
      </c>
      <c r="N68">
        <f>IF(AND($C68&lt;&gt;"",$E68&lt;&gt;""),IF(N67="","• "&amp;$E68,N67&amp;IFERROR(CHAR(10)," · ")&amp;"• "&amp;$E68),N67)</f>
      </c>
      <c r="O68">
        <f>IF(AND($C68&lt;&gt;"",$F68&lt;&gt;""),IF(O67="","• "&amp;$F68,O67&amp;IFERROR(CHAR(10)," · ")&amp;"• "&amp;$F68),O67)</f>
      </c>
    </row>
    <row r="69" spans="1:15" x14ac:dyDescent="0.25">
      <c r="A69" s="32">
        <f>IF($C69="","","F-"&amp;RIGHT("00"&amp;(ROW()-6),3))</f>
      </c>
      <c r="B69" s="31"/>
      <c r="C69" s="31"/>
      <c r="D69" s="31"/>
      <c r="E69" s="31"/>
      <c r="F69" s="31"/>
      <c r="G69" s="31"/>
      <c r="H69" s="31"/>
      <c r="I69" s="31"/>
      <c r="J69" s="32">
        <f>IF(AND($C69&lt;&gt;"",$H69="Yes",$I69&lt;&gt;"Yes"),"Action not yet created","")</f>
      </c>
      <c r="K69">
        <f>IF(AND($C69&lt;&gt;"",$G69="Strength"),IF(K68="","• "&amp;$C69,K68&amp;IFERROR(CHAR(10)," · ")&amp;"• "&amp;$C69),K68)</f>
      </c>
      <c r="L69">
        <f>IF(AND($C69&lt;&gt;"",$G69="Area for improvement"),IF(L68="","• "&amp;$C69,L68&amp;IFERROR(CHAR(10)," · ")&amp;"• "&amp;$C69),L68)</f>
      </c>
      <c r="M69">
        <f>IF(AND($C69&lt;&gt;"",$G69="Further review required"),IF(M68="","• "&amp;$C69,M68&amp;IFERROR(CHAR(10)," · ")&amp;"• "&amp;$C69),M68)</f>
      </c>
      <c r="N69">
        <f>IF(AND($C69&lt;&gt;"",$E69&lt;&gt;""),IF(N68="","• "&amp;$E69,N68&amp;IFERROR(CHAR(10)," · ")&amp;"• "&amp;$E69),N68)</f>
      </c>
      <c r="O69">
        <f>IF(AND($C69&lt;&gt;"",$F69&lt;&gt;""),IF(O68="","• "&amp;$F69,O68&amp;IFERROR(CHAR(10)," · ")&amp;"• "&amp;$F69),O68)</f>
      </c>
    </row>
    <row r="70" spans="1:15" x14ac:dyDescent="0.25">
      <c r="A70" s="32">
        <f>IF($C70="","","F-"&amp;RIGHT("00"&amp;(ROW()-6),3))</f>
      </c>
      <c r="B70" s="31"/>
      <c r="C70" s="31"/>
      <c r="D70" s="31"/>
      <c r="E70" s="31"/>
      <c r="F70" s="31"/>
      <c r="G70" s="31"/>
      <c r="H70" s="31"/>
      <c r="I70" s="31"/>
      <c r="J70" s="32">
        <f>IF(AND($C70&lt;&gt;"",$H70="Yes",$I70&lt;&gt;"Yes"),"Action not yet created","")</f>
      </c>
      <c r="K70">
        <f>IF(AND($C70&lt;&gt;"",$G70="Strength"),IF(K69="","• "&amp;$C70,K69&amp;IFERROR(CHAR(10)," · ")&amp;"• "&amp;$C70),K69)</f>
      </c>
      <c r="L70">
        <f>IF(AND($C70&lt;&gt;"",$G70="Area for improvement"),IF(L69="","• "&amp;$C70,L69&amp;IFERROR(CHAR(10)," · ")&amp;"• "&amp;$C70),L69)</f>
      </c>
      <c r="M70">
        <f>IF(AND($C70&lt;&gt;"",$G70="Further review required"),IF(M69="","• "&amp;$C70,M69&amp;IFERROR(CHAR(10)," · ")&amp;"• "&amp;$C70),M69)</f>
      </c>
      <c r="N70">
        <f>IF(AND($C70&lt;&gt;"",$E70&lt;&gt;""),IF(N69="","• "&amp;$E70,N69&amp;IFERROR(CHAR(10)," · ")&amp;"• "&amp;$E70),N69)</f>
      </c>
      <c r="O70">
        <f>IF(AND($C70&lt;&gt;"",$F70&lt;&gt;""),IF(O69="","• "&amp;$F70,O69&amp;IFERROR(CHAR(10)," · ")&amp;"• "&amp;$F70),O69)</f>
      </c>
    </row>
    <row r="71" spans="1:15" x14ac:dyDescent="0.25">
      <c r="A71" s="32">
        <f>IF($C71="","","F-"&amp;RIGHT("00"&amp;(ROW()-6),3))</f>
      </c>
      <c r="B71" s="31"/>
      <c r="C71" s="31"/>
      <c r="D71" s="31"/>
      <c r="E71" s="31"/>
      <c r="F71" s="31"/>
      <c r="G71" s="31"/>
      <c r="H71" s="31"/>
      <c r="I71" s="31"/>
      <c r="J71" s="32">
        <f>IF(AND($C71&lt;&gt;"",$H71="Yes",$I71&lt;&gt;"Yes"),"Action not yet created","")</f>
      </c>
      <c r="K71">
        <f>IF(AND($C71&lt;&gt;"",$G71="Strength"),IF(K70="","• "&amp;$C71,K70&amp;IFERROR(CHAR(10)," · ")&amp;"• "&amp;$C71),K70)</f>
      </c>
      <c r="L71">
        <f>IF(AND($C71&lt;&gt;"",$G71="Area for improvement"),IF(L70="","• "&amp;$C71,L70&amp;IFERROR(CHAR(10)," · ")&amp;"• "&amp;$C71),L70)</f>
      </c>
      <c r="M71">
        <f>IF(AND($C71&lt;&gt;"",$G71="Further review required"),IF(M70="","• "&amp;$C71,M70&amp;IFERROR(CHAR(10)," · ")&amp;"• "&amp;$C71),M70)</f>
      </c>
      <c r="N71">
        <f>IF(AND($C71&lt;&gt;"",$E71&lt;&gt;""),IF(N70="","• "&amp;$E71,N70&amp;IFERROR(CHAR(10)," · ")&amp;"• "&amp;$E71),N70)</f>
      </c>
      <c r="O71">
        <f>IF(AND($C71&lt;&gt;"",$F71&lt;&gt;""),IF(O70="","• "&amp;$F71,O70&amp;IFERROR(CHAR(10)," · ")&amp;"• "&amp;$F71),O70)</f>
      </c>
    </row>
    <row r="72" spans="1:15" x14ac:dyDescent="0.25">
      <c r="A72" s="32">
        <f>IF($C72="","","F-"&amp;RIGHT("00"&amp;(ROW()-6),3))</f>
      </c>
      <c r="B72" s="31"/>
      <c r="C72" s="31"/>
      <c r="D72" s="31"/>
      <c r="E72" s="31"/>
      <c r="F72" s="31"/>
      <c r="G72" s="31"/>
      <c r="H72" s="31"/>
      <c r="I72" s="31"/>
      <c r="J72" s="32">
        <f>IF(AND($C72&lt;&gt;"",$H72="Yes",$I72&lt;&gt;"Yes"),"Action not yet created","")</f>
      </c>
      <c r="K72">
        <f>IF(AND($C72&lt;&gt;"",$G72="Strength"),IF(K71="","• "&amp;$C72,K71&amp;IFERROR(CHAR(10)," · ")&amp;"• "&amp;$C72),K71)</f>
      </c>
      <c r="L72">
        <f>IF(AND($C72&lt;&gt;"",$G72="Area for improvement"),IF(L71="","• "&amp;$C72,L71&amp;IFERROR(CHAR(10)," · ")&amp;"• "&amp;$C72),L71)</f>
      </c>
      <c r="M72">
        <f>IF(AND($C72&lt;&gt;"",$G72="Further review required"),IF(M71="","• "&amp;$C72,M71&amp;IFERROR(CHAR(10)," · ")&amp;"• "&amp;$C72),M71)</f>
      </c>
      <c r="N72">
        <f>IF(AND($C72&lt;&gt;"",$E72&lt;&gt;""),IF(N71="","• "&amp;$E72,N71&amp;IFERROR(CHAR(10)," · ")&amp;"• "&amp;$E72),N71)</f>
      </c>
      <c r="O72">
        <f>IF(AND($C72&lt;&gt;"",$F72&lt;&gt;""),IF(O71="","• "&amp;$F72,O71&amp;IFERROR(CHAR(10)," · ")&amp;"• "&amp;$F72),O71)</f>
      </c>
    </row>
    <row r="73" spans="1:15" x14ac:dyDescent="0.25">
      <c r="A73" s="32">
        <f>IF($C73="","","F-"&amp;RIGHT("00"&amp;(ROW()-6),3))</f>
      </c>
      <c r="B73" s="31"/>
      <c r="C73" s="31"/>
      <c r="D73" s="31"/>
      <c r="E73" s="31"/>
      <c r="F73" s="31"/>
      <c r="G73" s="31"/>
      <c r="H73" s="31"/>
      <c r="I73" s="31"/>
      <c r="J73" s="32">
        <f>IF(AND($C73&lt;&gt;"",$H73="Yes",$I73&lt;&gt;"Yes"),"Action not yet created","")</f>
      </c>
      <c r="K73">
        <f>IF(AND($C73&lt;&gt;"",$G73="Strength"),IF(K72="","• "&amp;$C73,K72&amp;IFERROR(CHAR(10)," · ")&amp;"• "&amp;$C73),K72)</f>
      </c>
      <c r="L73">
        <f>IF(AND($C73&lt;&gt;"",$G73="Area for improvement"),IF(L72="","• "&amp;$C73,L72&amp;IFERROR(CHAR(10)," · ")&amp;"• "&amp;$C73),L72)</f>
      </c>
      <c r="M73">
        <f>IF(AND($C73&lt;&gt;"",$G73="Further review required"),IF(M72="","• "&amp;$C73,M72&amp;IFERROR(CHAR(10)," · ")&amp;"• "&amp;$C73),M72)</f>
      </c>
      <c r="N73">
        <f>IF(AND($C73&lt;&gt;"",$E73&lt;&gt;""),IF(N72="","• "&amp;$E73,N72&amp;IFERROR(CHAR(10)," · ")&amp;"• "&amp;$E73),N72)</f>
      </c>
      <c r="O73">
        <f>IF(AND($C73&lt;&gt;"",$F73&lt;&gt;""),IF(O72="","• "&amp;$F73,O72&amp;IFERROR(CHAR(10)," · ")&amp;"• "&amp;$F73),O72)</f>
      </c>
    </row>
    <row r="74" spans="1:15" x14ac:dyDescent="0.25">
      <c r="A74" s="32">
        <f>IF($C74="","","F-"&amp;RIGHT("00"&amp;(ROW()-6),3))</f>
      </c>
      <c r="B74" s="31"/>
      <c r="C74" s="31"/>
      <c r="D74" s="31"/>
      <c r="E74" s="31"/>
      <c r="F74" s="31"/>
      <c r="G74" s="31"/>
      <c r="H74" s="31"/>
      <c r="I74" s="31"/>
      <c r="J74" s="32">
        <f>IF(AND($C74&lt;&gt;"",$H74="Yes",$I74&lt;&gt;"Yes"),"Action not yet created","")</f>
      </c>
      <c r="K74">
        <f>IF(AND($C74&lt;&gt;"",$G74="Strength"),IF(K73="","• "&amp;$C74,K73&amp;IFERROR(CHAR(10)," · ")&amp;"• "&amp;$C74),K73)</f>
      </c>
      <c r="L74">
        <f>IF(AND($C74&lt;&gt;"",$G74="Area for improvement"),IF(L73="","• "&amp;$C74,L73&amp;IFERROR(CHAR(10)," · ")&amp;"• "&amp;$C74),L73)</f>
      </c>
      <c r="M74">
        <f>IF(AND($C74&lt;&gt;"",$G74="Further review required"),IF(M73="","• "&amp;$C74,M73&amp;IFERROR(CHAR(10)," · ")&amp;"• "&amp;$C74),M73)</f>
      </c>
      <c r="N74">
        <f>IF(AND($C74&lt;&gt;"",$E74&lt;&gt;""),IF(N73="","• "&amp;$E74,N73&amp;IFERROR(CHAR(10)," · ")&amp;"• "&amp;$E74),N73)</f>
      </c>
      <c r="O74">
        <f>IF(AND($C74&lt;&gt;"",$F74&lt;&gt;""),IF(O73="","• "&amp;$F74,O73&amp;IFERROR(CHAR(10)," · ")&amp;"• "&amp;$F74),O73)</f>
      </c>
    </row>
    <row r="75" spans="1:15" x14ac:dyDescent="0.25">
      <c r="A75" s="32">
        <f>IF($C75="","","F-"&amp;RIGHT("00"&amp;(ROW()-6),3))</f>
      </c>
      <c r="B75" s="31"/>
      <c r="C75" s="31"/>
      <c r="D75" s="31"/>
      <c r="E75" s="31"/>
      <c r="F75" s="31"/>
      <c r="G75" s="31"/>
      <c r="H75" s="31"/>
      <c r="I75" s="31"/>
      <c r="J75" s="32">
        <f>IF(AND($C75&lt;&gt;"",$H75="Yes",$I75&lt;&gt;"Yes"),"Action not yet created","")</f>
      </c>
      <c r="K75">
        <f>IF(AND($C75&lt;&gt;"",$G75="Strength"),IF(K74="","• "&amp;$C75,K74&amp;IFERROR(CHAR(10)," · ")&amp;"• "&amp;$C75),K74)</f>
      </c>
      <c r="L75">
        <f>IF(AND($C75&lt;&gt;"",$G75="Area for improvement"),IF(L74="","• "&amp;$C75,L74&amp;IFERROR(CHAR(10)," · ")&amp;"• "&amp;$C75),L74)</f>
      </c>
      <c r="M75">
        <f>IF(AND($C75&lt;&gt;"",$G75="Further review required"),IF(M74="","• "&amp;$C75,M74&amp;IFERROR(CHAR(10)," · ")&amp;"• "&amp;$C75),M74)</f>
      </c>
      <c r="N75">
        <f>IF(AND($C75&lt;&gt;"",$E75&lt;&gt;""),IF(N74="","• "&amp;$E75,N74&amp;IFERROR(CHAR(10)," · ")&amp;"• "&amp;$E75),N74)</f>
      </c>
      <c r="O75">
        <f>IF(AND($C75&lt;&gt;"",$F75&lt;&gt;""),IF(O74="","• "&amp;$F75,O74&amp;IFERROR(CHAR(10)," · ")&amp;"• "&amp;$F75),O74)</f>
      </c>
    </row>
    <row r="76" spans="1:15" x14ac:dyDescent="0.25">
      <c r="A76" s="32">
        <f>IF($C76="","","F-"&amp;RIGHT("00"&amp;(ROW()-6),3))</f>
      </c>
      <c r="B76" s="31"/>
      <c r="C76" s="31"/>
      <c r="D76" s="31"/>
      <c r="E76" s="31"/>
      <c r="F76" s="31"/>
      <c r="G76" s="31"/>
      <c r="H76" s="31"/>
      <c r="I76" s="31"/>
      <c r="J76" s="32">
        <f>IF(AND($C76&lt;&gt;"",$H76="Yes",$I76&lt;&gt;"Yes"),"Action not yet created","")</f>
      </c>
      <c r="K76">
        <f>IF(AND($C76&lt;&gt;"",$G76="Strength"),IF(K75="","• "&amp;$C76,K75&amp;IFERROR(CHAR(10)," · ")&amp;"• "&amp;$C76),K75)</f>
      </c>
      <c r="L76">
        <f>IF(AND($C76&lt;&gt;"",$G76="Area for improvement"),IF(L75="","• "&amp;$C76,L75&amp;IFERROR(CHAR(10)," · ")&amp;"• "&amp;$C76),L75)</f>
      </c>
      <c r="M76">
        <f>IF(AND($C76&lt;&gt;"",$G76="Further review required"),IF(M75="","• "&amp;$C76,M75&amp;IFERROR(CHAR(10)," · ")&amp;"• "&amp;$C76),M75)</f>
      </c>
      <c r="N76">
        <f>IF(AND($C76&lt;&gt;"",$E76&lt;&gt;""),IF(N75="","• "&amp;$E76,N75&amp;IFERROR(CHAR(10)," · ")&amp;"• "&amp;$E76),N75)</f>
      </c>
      <c r="O76">
        <f>IF(AND($C76&lt;&gt;"",$F76&lt;&gt;""),IF(O75="","• "&amp;$F76,O75&amp;IFERROR(CHAR(10)," · ")&amp;"• "&amp;$F76),O75)</f>
      </c>
    </row>
    <row r="77" spans="1:15" x14ac:dyDescent="0.25">
      <c r="A77" s="32">
        <f>IF($C77="","","F-"&amp;RIGHT("00"&amp;(ROW()-6),3))</f>
      </c>
      <c r="B77" s="31"/>
      <c r="C77" s="31"/>
      <c r="D77" s="31"/>
      <c r="E77" s="31"/>
      <c r="F77" s="31"/>
      <c r="G77" s="31"/>
      <c r="H77" s="31"/>
      <c r="I77" s="31"/>
      <c r="J77" s="32">
        <f>IF(AND($C77&lt;&gt;"",$H77="Yes",$I77&lt;&gt;"Yes"),"Action not yet created","")</f>
      </c>
      <c r="K77">
        <f>IF(AND($C77&lt;&gt;"",$G77="Strength"),IF(K76="","• "&amp;$C77,K76&amp;IFERROR(CHAR(10)," · ")&amp;"• "&amp;$C77),K76)</f>
      </c>
      <c r="L77">
        <f>IF(AND($C77&lt;&gt;"",$G77="Area for improvement"),IF(L76="","• "&amp;$C77,L76&amp;IFERROR(CHAR(10)," · ")&amp;"• "&amp;$C77),L76)</f>
      </c>
      <c r="M77">
        <f>IF(AND($C77&lt;&gt;"",$G77="Further review required"),IF(M76="","• "&amp;$C77,M76&amp;IFERROR(CHAR(10)," · ")&amp;"• "&amp;$C77),M76)</f>
      </c>
      <c r="N77">
        <f>IF(AND($C77&lt;&gt;"",$E77&lt;&gt;""),IF(N76="","• "&amp;$E77,N76&amp;IFERROR(CHAR(10)," · ")&amp;"• "&amp;$E77),N76)</f>
      </c>
      <c r="O77">
        <f>IF(AND($C77&lt;&gt;"",$F77&lt;&gt;""),IF(O76="","• "&amp;$F77,O76&amp;IFERROR(CHAR(10)," · ")&amp;"• "&amp;$F77),O76)</f>
      </c>
    </row>
    <row r="78" spans="1:15" x14ac:dyDescent="0.25">
      <c r="A78" s="32">
        <f>IF($C78="","","F-"&amp;RIGHT("00"&amp;(ROW()-6),3))</f>
      </c>
      <c r="B78" s="31"/>
      <c r="C78" s="31"/>
      <c r="D78" s="31"/>
      <c r="E78" s="31"/>
      <c r="F78" s="31"/>
      <c r="G78" s="31"/>
      <c r="H78" s="31"/>
      <c r="I78" s="31"/>
      <c r="J78" s="32">
        <f>IF(AND($C78&lt;&gt;"",$H78="Yes",$I78&lt;&gt;"Yes"),"Action not yet created","")</f>
      </c>
      <c r="K78">
        <f>IF(AND($C78&lt;&gt;"",$G78="Strength"),IF(K77="","• "&amp;$C78,K77&amp;IFERROR(CHAR(10)," · ")&amp;"• "&amp;$C78),K77)</f>
      </c>
      <c r="L78">
        <f>IF(AND($C78&lt;&gt;"",$G78="Area for improvement"),IF(L77="","• "&amp;$C78,L77&amp;IFERROR(CHAR(10)," · ")&amp;"• "&amp;$C78),L77)</f>
      </c>
      <c r="M78">
        <f>IF(AND($C78&lt;&gt;"",$G78="Further review required"),IF(M77="","• "&amp;$C78,M77&amp;IFERROR(CHAR(10)," · ")&amp;"• "&amp;$C78),M77)</f>
      </c>
      <c r="N78">
        <f>IF(AND($C78&lt;&gt;"",$E78&lt;&gt;""),IF(N77="","• "&amp;$E78,N77&amp;IFERROR(CHAR(10)," · ")&amp;"• "&amp;$E78),N77)</f>
      </c>
      <c r="O78">
        <f>IF(AND($C78&lt;&gt;"",$F78&lt;&gt;""),IF(O77="","• "&amp;$F78,O77&amp;IFERROR(CHAR(10)," · ")&amp;"• "&amp;$F78),O77)</f>
      </c>
    </row>
    <row r="79" spans="1:15" x14ac:dyDescent="0.25">
      <c r="A79" s="32">
        <f>IF($C79="","","F-"&amp;RIGHT("00"&amp;(ROW()-6),3))</f>
      </c>
      <c r="B79" s="31"/>
      <c r="C79" s="31"/>
      <c r="D79" s="31"/>
      <c r="E79" s="31"/>
      <c r="F79" s="31"/>
      <c r="G79" s="31"/>
      <c r="H79" s="31"/>
      <c r="I79" s="31"/>
      <c r="J79" s="32">
        <f>IF(AND($C79&lt;&gt;"",$H79="Yes",$I79&lt;&gt;"Yes"),"Action not yet created","")</f>
      </c>
      <c r="K79">
        <f>IF(AND($C79&lt;&gt;"",$G79="Strength"),IF(K78="","• "&amp;$C79,K78&amp;IFERROR(CHAR(10)," · ")&amp;"• "&amp;$C79),K78)</f>
      </c>
      <c r="L79">
        <f>IF(AND($C79&lt;&gt;"",$G79="Area for improvement"),IF(L78="","• "&amp;$C79,L78&amp;IFERROR(CHAR(10)," · ")&amp;"• "&amp;$C79),L78)</f>
      </c>
      <c r="M79">
        <f>IF(AND($C79&lt;&gt;"",$G79="Further review required"),IF(M78="","• "&amp;$C79,M78&amp;IFERROR(CHAR(10)," · ")&amp;"• "&amp;$C79),M78)</f>
      </c>
      <c r="N79">
        <f>IF(AND($C79&lt;&gt;"",$E79&lt;&gt;""),IF(N78="","• "&amp;$E79,N78&amp;IFERROR(CHAR(10)," · ")&amp;"• "&amp;$E79),N78)</f>
      </c>
      <c r="O79">
        <f>IF(AND($C79&lt;&gt;"",$F79&lt;&gt;""),IF(O78="","• "&amp;$F79,O78&amp;IFERROR(CHAR(10)," · ")&amp;"• "&amp;$F79),O78)</f>
      </c>
    </row>
    <row r="80" spans="1:15" x14ac:dyDescent="0.25">
      <c r="A80" s="32">
        <f>IF($C80="","","F-"&amp;RIGHT("00"&amp;(ROW()-6),3))</f>
      </c>
      <c r="B80" s="31"/>
      <c r="C80" s="31"/>
      <c r="D80" s="31"/>
      <c r="E80" s="31"/>
      <c r="F80" s="31"/>
      <c r="G80" s="31"/>
      <c r="H80" s="31"/>
      <c r="I80" s="31"/>
      <c r="J80" s="32">
        <f>IF(AND($C80&lt;&gt;"",$H80="Yes",$I80&lt;&gt;"Yes"),"Action not yet created","")</f>
      </c>
      <c r="K80">
        <f>IF(AND($C80&lt;&gt;"",$G80="Strength"),IF(K79="","• "&amp;$C80,K79&amp;IFERROR(CHAR(10)," · ")&amp;"• "&amp;$C80),K79)</f>
      </c>
      <c r="L80">
        <f>IF(AND($C80&lt;&gt;"",$G80="Area for improvement"),IF(L79="","• "&amp;$C80,L79&amp;IFERROR(CHAR(10)," · ")&amp;"• "&amp;$C80),L79)</f>
      </c>
      <c r="M80">
        <f>IF(AND($C80&lt;&gt;"",$G80="Further review required"),IF(M79="","• "&amp;$C80,M79&amp;IFERROR(CHAR(10)," · ")&amp;"• "&amp;$C80),M79)</f>
      </c>
      <c r="N80">
        <f>IF(AND($C80&lt;&gt;"",$E80&lt;&gt;""),IF(N79="","• "&amp;$E80,N79&amp;IFERROR(CHAR(10)," · ")&amp;"• "&amp;$E80),N79)</f>
      </c>
      <c r="O80">
        <f>IF(AND($C80&lt;&gt;"",$F80&lt;&gt;""),IF(O79="","• "&amp;$F80,O79&amp;IFERROR(CHAR(10)," · ")&amp;"• "&amp;$F80),O79)</f>
      </c>
    </row>
    <row r="81" spans="1:15" x14ac:dyDescent="0.25">
      <c r="A81" s="32">
        <f>IF($C81="","","F-"&amp;RIGHT("00"&amp;(ROW()-6),3))</f>
      </c>
      <c r="B81" s="31"/>
      <c r="C81" s="31"/>
      <c r="D81" s="31"/>
      <c r="E81" s="31"/>
      <c r="F81" s="31"/>
      <c r="G81" s="31"/>
      <c r="H81" s="31"/>
      <c r="I81" s="31"/>
      <c r="J81" s="32">
        <f>IF(AND($C81&lt;&gt;"",$H81="Yes",$I81&lt;&gt;"Yes"),"Action not yet created","")</f>
      </c>
      <c r="K81">
        <f>IF(AND($C81&lt;&gt;"",$G81="Strength"),IF(K80="","• "&amp;$C81,K80&amp;IFERROR(CHAR(10)," · ")&amp;"• "&amp;$C81),K80)</f>
      </c>
      <c r="L81">
        <f>IF(AND($C81&lt;&gt;"",$G81="Area for improvement"),IF(L80="","• "&amp;$C81,L80&amp;IFERROR(CHAR(10)," · ")&amp;"• "&amp;$C81),L80)</f>
      </c>
      <c r="M81">
        <f>IF(AND($C81&lt;&gt;"",$G81="Further review required"),IF(M80="","• "&amp;$C81,M80&amp;IFERROR(CHAR(10)," · ")&amp;"• "&amp;$C81),M80)</f>
      </c>
      <c r="N81">
        <f>IF(AND($C81&lt;&gt;"",$E81&lt;&gt;""),IF(N80="","• "&amp;$E81,N80&amp;IFERROR(CHAR(10)," · ")&amp;"• "&amp;$E81),N80)</f>
      </c>
      <c r="O81">
        <f>IF(AND($C81&lt;&gt;"",$F81&lt;&gt;""),IF(O80="","• "&amp;$F81,O80&amp;IFERROR(CHAR(10)," · ")&amp;"• "&amp;$F81),O80)</f>
      </c>
    </row>
    <row r="82" spans="1:15" x14ac:dyDescent="0.25">
      <c r="A82" s="32">
        <f>IF($C82="","","F-"&amp;RIGHT("00"&amp;(ROW()-6),3))</f>
      </c>
      <c r="B82" s="31"/>
      <c r="C82" s="31"/>
      <c r="D82" s="31"/>
      <c r="E82" s="31"/>
      <c r="F82" s="31"/>
      <c r="G82" s="31"/>
      <c r="H82" s="31"/>
      <c r="I82" s="31"/>
      <c r="J82" s="32">
        <f>IF(AND($C82&lt;&gt;"",$H82="Yes",$I82&lt;&gt;"Yes"),"Action not yet created","")</f>
      </c>
      <c r="K82">
        <f>IF(AND($C82&lt;&gt;"",$G82="Strength"),IF(K81="","• "&amp;$C82,K81&amp;IFERROR(CHAR(10)," · ")&amp;"• "&amp;$C82),K81)</f>
      </c>
      <c r="L82">
        <f>IF(AND($C82&lt;&gt;"",$G82="Area for improvement"),IF(L81="","• "&amp;$C82,L81&amp;IFERROR(CHAR(10)," · ")&amp;"• "&amp;$C82),L81)</f>
      </c>
      <c r="M82">
        <f>IF(AND($C82&lt;&gt;"",$G82="Further review required"),IF(M81="","• "&amp;$C82,M81&amp;IFERROR(CHAR(10)," · ")&amp;"• "&amp;$C82),M81)</f>
      </c>
      <c r="N82">
        <f>IF(AND($C82&lt;&gt;"",$E82&lt;&gt;""),IF(N81="","• "&amp;$E82,N81&amp;IFERROR(CHAR(10)," · ")&amp;"• "&amp;$E82),N81)</f>
      </c>
      <c r="O82">
        <f>IF(AND($C82&lt;&gt;"",$F82&lt;&gt;""),IF(O81="","• "&amp;$F82,O81&amp;IFERROR(CHAR(10)," · ")&amp;"• "&amp;$F82),O81)</f>
      </c>
    </row>
    <row r="83" spans="1:15" x14ac:dyDescent="0.25">
      <c r="A83" s="32">
        <f>IF($C83="","","F-"&amp;RIGHT("00"&amp;(ROW()-6),3))</f>
      </c>
      <c r="B83" s="31"/>
      <c r="C83" s="31"/>
      <c r="D83" s="31"/>
      <c r="E83" s="31"/>
      <c r="F83" s="31"/>
      <c r="G83" s="31"/>
      <c r="H83" s="31"/>
      <c r="I83" s="31"/>
      <c r="J83" s="32">
        <f>IF(AND($C83&lt;&gt;"",$H83="Yes",$I83&lt;&gt;"Yes"),"Action not yet created","")</f>
      </c>
      <c r="K83">
        <f>IF(AND($C83&lt;&gt;"",$G83="Strength"),IF(K82="","• "&amp;$C83,K82&amp;IFERROR(CHAR(10)," · ")&amp;"• "&amp;$C83),K82)</f>
      </c>
      <c r="L83">
        <f>IF(AND($C83&lt;&gt;"",$G83="Area for improvement"),IF(L82="","• "&amp;$C83,L82&amp;IFERROR(CHAR(10)," · ")&amp;"• "&amp;$C83),L82)</f>
      </c>
      <c r="M83">
        <f>IF(AND($C83&lt;&gt;"",$G83="Further review required"),IF(M82="","• "&amp;$C83,M82&amp;IFERROR(CHAR(10)," · ")&amp;"• "&amp;$C83),M82)</f>
      </c>
      <c r="N83">
        <f>IF(AND($C83&lt;&gt;"",$E83&lt;&gt;""),IF(N82="","• "&amp;$E83,N82&amp;IFERROR(CHAR(10)," · ")&amp;"• "&amp;$E83),N82)</f>
      </c>
      <c r="O83">
        <f>IF(AND($C83&lt;&gt;"",$F83&lt;&gt;""),IF(O82="","• "&amp;$F83,O82&amp;IFERROR(CHAR(10)," · ")&amp;"• "&amp;$F83),O82)</f>
      </c>
    </row>
    <row r="84" spans="1:15" x14ac:dyDescent="0.25">
      <c r="A84" s="32">
        <f>IF($C84="","","F-"&amp;RIGHT("00"&amp;(ROW()-6),3))</f>
      </c>
      <c r="B84" s="31"/>
      <c r="C84" s="31"/>
      <c r="D84" s="31"/>
      <c r="E84" s="31"/>
      <c r="F84" s="31"/>
      <c r="G84" s="31"/>
      <c r="H84" s="31"/>
      <c r="I84" s="31"/>
      <c r="J84" s="32">
        <f>IF(AND($C84&lt;&gt;"",$H84="Yes",$I84&lt;&gt;"Yes"),"Action not yet created","")</f>
      </c>
      <c r="K84">
        <f>IF(AND($C84&lt;&gt;"",$G84="Strength"),IF(K83="","• "&amp;$C84,K83&amp;IFERROR(CHAR(10)," · ")&amp;"• "&amp;$C84),K83)</f>
      </c>
      <c r="L84">
        <f>IF(AND($C84&lt;&gt;"",$G84="Area for improvement"),IF(L83="","• "&amp;$C84,L83&amp;IFERROR(CHAR(10)," · ")&amp;"• "&amp;$C84),L83)</f>
      </c>
      <c r="M84">
        <f>IF(AND($C84&lt;&gt;"",$G84="Further review required"),IF(M83="","• "&amp;$C84,M83&amp;IFERROR(CHAR(10)," · ")&amp;"• "&amp;$C84),M83)</f>
      </c>
      <c r="N84">
        <f>IF(AND($C84&lt;&gt;"",$E84&lt;&gt;""),IF(N83="","• "&amp;$E84,N83&amp;IFERROR(CHAR(10)," · ")&amp;"• "&amp;$E84),N83)</f>
      </c>
      <c r="O84">
        <f>IF(AND($C84&lt;&gt;"",$F84&lt;&gt;""),IF(O83="","• "&amp;$F84,O83&amp;IFERROR(CHAR(10)," · ")&amp;"• "&amp;$F84),O83)</f>
      </c>
    </row>
    <row r="85" spans="1:15" x14ac:dyDescent="0.25">
      <c r="A85" s="32">
        <f>IF($C85="","","F-"&amp;RIGHT("00"&amp;(ROW()-6),3))</f>
      </c>
      <c r="B85" s="31"/>
      <c r="C85" s="31"/>
      <c r="D85" s="31"/>
      <c r="E85" s="31"/>
      <c r="F85" s="31"/>
      <c r="G85" s="31"/>
      <c r="H85" s="31"/>
      <c r="I85" s="31"/>
      <c r="J85" s="32">
        <f>IF(AND($C85&lt;&gt;"",$H85="Yes",$I85&lt;&gt;"Yes"),"Action not yet created","")</f>
      </c>
      <c r="K85">
        <f>IF(AND($C85&lt;&gt;"",$G85="Strength"),IF(K84="","• "&amp;$C85,K84&amp;IFERROR(CHAR(10)," · ")&amp;"• "&amp;$C85),K84)</f>
      </c>
      <c r="L85">
        <f>IF(AND($C85&lt;&gt;"",$G85="Area for improvement"),IF(L84="","• "&amp;$C85,L84&amp;IFERROR(CHAR(10)," · ")&amp;"• "&amp;$C85),L84)</f>
      </c>
      <c r="M85">
        <f>IF(AND($C85&lt;&gt;"",$G85="Further review required"),IF(M84="","• "&amp;$C85,M84&amp;IFERROR(CHAR(10)," · ")&amp;"• "&amp;$C85),M84)</f>
      </c>
      <c r="N85">
        <f>IF(AND($C85&lt;&gt;"",$E85&lt;&gt;""),IF(N84="","• "&amp;$E85,N84&amp;IFERROR(CHAR(10)," · ")&amp;"• "&amp;$E85),N84)</f>
      </c>
      <c r="O85">
        <f>IF(AND($C85&lt;&gt;"",$F85&lt;&gt;""),IF(O84="","• "&amp;$F85,O84&amp;IFERROR(CHAR(10)," · ")&amp;"• "&amp;$F85),O84)</f>
      </c>
    </row>
    <row r="86" spans="1:15" x14ac:dyDescent="0.25">
      <c r="A86" s="32">
        <f>IF($C86="","","F-"&amp;RIGHT("00"&amp;(ROW()-6),3))</f>
      </c>
      <c r="B86" s="31"/>
      <c r="C86" s="31"/>
      <c r="D86" s="31"/>
      <c r="E86" s="31"/>
      <c r="F86" s="31"/>
      <c r="G86" s="31"/>
      <c r="H86" s="31"/>
      <c r="I86" s="31"/>
      <c r="J86" s="32">
        <f>IF(AND($C86&lt;&gt;"",$H86="Yes",$I86&lt;&gt;"Yes"),"Action not yet created","")</f>
      </c>
      <c r="K86">
        <f>IF(AND($C86&lt;&gt;"",$G86="Strength"),IF(K85="","• "&amp;$C86,K85&amp;IFERROR(CHAR(10)," · ")&amp;"• "&amp;$C86),K85)</f>
      </c>
      <c r="L86">
        <f>IF(AND($C86&lt;&gt;"",$G86="Area for improvement"),IF(L85="","• "&amp;$C86,L85&amp;IFERROR(CHAR(10)," · ")&amp;"• "&amp;$C86),L85)</f>
      </c>
      <c r="M86">
        <f>IF(AND($C86&lt;&gt;"",$G86="Further review required"),IF(M85="","• "&amp;$C86,M85&amp;IFERROR(CHAR(10)," · ")&amp;"• "&amp;$C86),M85)</f>
      </c>
      <c r="N86">
        <f>IF(AND($C86&lt;&gt;"",$E86&lt;&gt;""),IF(N85="","• "&amp;$E86,N85&amp;IFERROR(CHAR(10)," · ")&amp;"• "&amp;$E86),N85)</f>
      </c>
      <c r="O86">
        <f>IF(AND($C86&lt;&gt;"",$F86&lt;&gt;""),IF(O85="","• "&amp;$F86,O85&amp;IFERROR(CHAR(10)," · ")&amp;"• "&amp;$F86),O85)</f>
      </c>
    </row>
    <row r="87" spans="1:15" x14ac:dyDescent="0.25">
      <c r="A87" s="32">
        <f>IF($C87="","","F-"&amp;RIGHT("00"&amp;(ROW()-6),3))</f>
      </c>
      <c r="B87" s="31"/>
      <c r="C87" s="31"/>
      <c r="D87" s="31"/>
      <c r="E87" s="31"/>
      <c r="F87" s="31"/>
      <c r="G87" s="31"/>
      <c r="H87" s="31"/>
      <c r="I87" s="31"/>
      <c r="J87" s="32">
        <f>IF(AND($C87&lt;&gt;"",$H87="Yes",$I87&lt;&gt;"Yes"),"Action not yet created","")</f>
      </c>
      <c r="K87">
        <f>IF(AND($C87&lt;&gt;"",$G87="Strength"),IF(K86="","• "&amp;$C87,K86&amp;IFERROR(CHAR(10)," · ")&amp;"• "&amp;$C87),K86)</f>
      </c>
      <c r="L87">
        <f>IF(AND($C87&lt;&gt;"",$G87="Area for improvement"),IF(L86="","• "&amp;$C87,L86&amp;IFERROR(CHAR(10)," · ")&amp;"• "&amp;$C87),L86)</f>
      </c>
      <c r="M87">
        <f>IF(AND($C87&lt;&gt;"",$G87="Further review required"),IF(M86="","• "&amp;$C87,M86&amp;IFERROR(CHAR(10)," · ")&amp;"• "&amp;$C87),M86)</f>
      </c>
      <c r="N87">
        <f>IF(AND($C87&lt;&gt;"",$E87&lt;&gt;""),IF(N86="","• "&amp;$E87,N86&amp;IFERROR(CHAR(10)," · ")&amp;"• "&amp;$E87),N86)</f>
      </c>
      <c r="O87">
        <f>IF(AND($C87&lt;&gt;"",$F87&lt;&gt;""),IF(O86="","• "&amp;$F87,O86&amp;IFERROR(CHAR(10)," · ")&amp;"• "&amp;$F87),O86)</f>
      </c>
    </row>
    <row r="88" spans="1:15" x14ac:dyDescent="0.25">
      <c r="A88" s="32">
        <f>IF($C88="","","F-"&amp;RIGHT("00"&amp;(ROW()-6),3))</f>
      </c>
      <c r="B88" s="31"/>
      <c r="C88" s="31"/>
      <c r="D88" s="31"/>
      <c r="E88" s="31"/>
      <c r="F88" s="31"/>
      <c r="G88" s="31"/>
      <c r="H88" s="31"/>
      <c r="I88" s="31"/>
      <c r="J88" s="32">
        <f>IF(AND($C88&lt;&gt;"",$H88="Yes",$I88&lt;&gt;"Yes"),"Action not yet created","")</f>
      </c>
      <c r="K88">
        <f>IF(AND($C88&lt;&gt;"",$G88="Strength"),IF(K87="","• "&amp;$C88,K87&amp;IFERROR(CHAR(10)," · ")&amp;"• "&amp;$C88),K87)</f>
      </c>
      <c r="L88">
        <f>IF(AND($C88&lt;&gt;"",$G88="Area for improvement"),IF(L87="","• "&amp;$C88,L87&amp;IFERROR(CHAR(10)," · ")&amp;"• "&amp;$C88),L87)</f>
      </c>
      <c r="M88">
        <f>IF(AND($C88&lt;&gt;"",$G88="Further review required"),IF(M87="","• "&amp;$C88,M87&amp;IFERROR(CHAR(10)," · ")&amp;"• "&amp;$C88),M87)</f>
      </c>
      <c r="N88">
        <f>IF(AND($C88&lt;&gt;"",$E88&lt;&gt;""),IF(N87="","• "&amp;$E88,N87&amp;IFERROR(CHAR(10)," · ")&amp;"• "&amp;$E88),N87)</f>
      </c>
      <c r="O88">
        <f>IF(AND($C88&lt;&gt;"",$F88&lt;&gt;""),IF(O87="","• "&amp;$F88,O87&amp;IFERROR(CHAR(10)," · ")&amp;"• "&amp;$F88),O87)</f>
      </c>
    </row>
    <row r="89" spans="1:15" x14ac:dyDescent="0.25">
      <c r="A89" s="32">
        <f>IF($C89="","","F-"&amp;RIGHT("00"&amp;(ROW()-6),3))</f>
      </c>
      <c r="B89" s="31"/>
      <c r="C89" s="31"/>
      <c r="D89" s="31"/>
      <c r="E89" s="31"/>
      <c r="F89" s="31"/>
      <c r="G89" s="31"/>
      <c r="H89" s="31"/>
      <c r="I89" s="31"/>
      <c r="J89" s="32">
        <f>IF(AND($C89&lt;&gt;"",$H89="Yes",$I89&lt;&gt;"Yes"),"Action not yet created","")</f>
      </c>
      <c r="K89">
        <f>IF(AND($C89&lt;&gt;"",$G89="Strength"),IF(K88="","• "&amp;$C89,K88&amp;IFERROR(CHAR(10)," · ")&amp;"• "&amp;$C89),K88)</f>
      </c>
      <c r="L89">
        <f>IF(AND($C89&lt;&gt;"",$G89="Area for improvement"),IF(L88="","• "&amp;$C89,L88&amp;IFERROR(CHAR(10)," · ")&amp;"• "&amp;$C89),L88)</f>
      </c>
      <c r="M89">
        <f>IF(AND($C89&lt;&gt;"",$G89="Further review required"),IF(M88="","• "&amp;$C89,M88&amp;IFERROR(CHAR(10)," · ")&amp;"• "&amp;$C89),M88)</f>
      </c>
      <c r="N89">
        <f>IF(AND($C89&lt;&gt;"",$E89&lt;&gt;""),IF(N88="","• "&amp;$E89,N88&amp;IFERROR(CHAR(10)," · ")&amp;"• "&amp;$E89),N88)</f>
      </c>
      <c r="O89">
        <f>IF(AND($C89&lt;&gt;"",$F89&lt;&gt;""),IF(O88="","• "&amp;$F89,O88&amp;IFERROR(CHAR(10)," · ")&amp;"• "&amp;$F89),O88)</f>
      </c>
    </row>
    <row r="90" spans="1:15" x14ac:dyDescent="0.25">
      <c r="A90" s="32">
        <f>IF($C90="","","F-"&amp;RIGHT("00"&amp;(ROW()-6),3))</f>
      </c>
      <c r="B90" s="31"/>
      <c r="C90" s="31"/>
      <c r="D90" s="31"/>
      <c r="E90" s="31"/>
      <c r="F90" s="31"/>
      <c r="G90" s="31"/>
      <c r="H90" s="31"/>
      <c r="I90" s="31"/>
      <c r="J90" s="32">
        <f>IF(AND($C90&lt;&gt;"",$H90="Yes",$I90&lt;&gt;"Yes"),"Action not yet created","")</f>
      </c>
      <c r="K90">
        <f>IF(AND($C90&lt;&gt;"",$G90="Strength"),IF(K89="","• "&amp;$C90,K89&amp;IFERROR(CHAR(10)," · ")&amp;"• "&amp;$C90),K89)</f>
      </c>
      <c r="L90">
        <f>IF(AND($C90&lt;&gt;"",$G90="Area for improvement"),IF(L89="","• "&amp;$C90,L89&amp;IFERROR(CHAR(10)," · ")&amp;"• "&amp;$C90),L89)</f>
      </c>
      <c r="M90">
        <f>IF(AND($C90&lt;&gt;"",$G90="Further review required"),IF(M89="","• "&amp;$C90,M89&amp;IFERROR(CHAR(10)," · ")&amp;"• "&amp;$C90),M89)</f>
      </c>
      <c r="N90">
        <f>IF(AND($C90&lt;&gt;"",$E90&lt;&gt;""),IF(N89="","• "&amp;$E90,N89&amp;IFERROR(CHAR(10)," · ")&amp;"• "&amp;$E90),N89)</f>
      </c>
      <c r="O90">
        <f>IF(AND($C90&lt;&gt;"",$F90&lt;&gt;""),IF(O89="","• "&amp;$F90,O89&amp;IFERROR(CHAR(10)," · ")&amp;"• "&amp;$F90),O89)</f>
      </c>
    </row>
    <row r="91" spans="1:15" x14ac:dyDescent="0.25">
      <c r="A91" s="32">
        <f>IF($C91="","","F-"&amp;RIGHT("00"&amp;(ROW()-6),3))</f>
      </c>
      <c r="B91" s="31"/>
      <c r="C91" s="31"/>
      <c r="D91" s="31"/>
      <c r="E91" s="31"/>
      <c r="F91" s="31"/>
      <c r="G91" s="31"/>
      <c r="H91" s="31"/>
      <c r="I91" s="31"/>
      <c r="J91" s="32">
        <f>IF(AND($C91&lt;&gt;"",$H91="Yes",$I91&lt;&gt;"Yes"),"Action not yet created","")</f>
      </c>
      <c r="K91">
        <f>IF(AND($C91&lt;&gt;"",$G91="Strength"),IF(K90="","• "&amp;$C91,K90&amp;IFERROR(CHAR(10)," · ")&amp;"• "&amp;$C91),K90)</f>
      </c>
      <c r="L91">
        <f>IF(AND($C91&lt;&gt;"",$G91="Area for improvement"),IF(L90="","• "&amp;$C91,L90&amp;IFERROR(CHAR(10)," · ")&amp;"• "&amp;$C91),L90)</f>
      </c>
      <c r="M91">
        <f>IF(AND($C91&lt;&gt;"",$G91="Further review required"),IF(M90="","• "&amp;$C91,M90&amp;IFERROR(CHAR(10)," · ")&amp;"• "&amp;$C91),M90)</f>
      </c>
      <c r="N91">
        <f>IF(AND($C91&lt;&gt;"",$E91&lt;&gt;""),IF(N90="","• "&amp;$E91,N90&amp;IFERROR(CHAR(10)," · ")&amp;"• "&amp;$E91),N90)</f>
      </c>
      <c r="O91">
        <f>IF(AND($C91&lt;&gt;"",$F91&lt;&gt;""),IF(O90="","• "&amp;$F91,O90&amp;IFERROR(CHAR(10)," · ")&amp;"• "&amp;$F91),O90)</f>
      </c>
    </row>
    <row r="92" spans="1:15" x14ac:dyDescent="0.25">
      <c r="A92" s="32">
        <f>IF($C92="","","F-"&amp;RIGHT("00"&amp;(ROW()-6),3))</f>
      </c>
      <c r="B92" s="31"/>
      <c r="C92" s="31"/>
      <c r="D92" s="31"/>
      <c r="E92" s="31"/>
      <c r="F92" s="31"/>
      <c r="G92" s="31"/>
      <c r="H92" s="31"/>
      <c r="I92" s="31"/>
      <c r="J92" s="32">
        <f>IF(AND($C92&lt;&gt;"",$H92="Yes",$I92&lt;&gt;"Yes"),"Action not yet created","")</f>
      </c>
      <c r="K92">
        <f>IF(AND($C92&lt;&gt;"",$G92="Strength"),IF(K91="","• "&amp;$C92,K91&amp;IFERROR(CHAR(10)," · ")&amp;"• "&amp;$C92),K91)</f>
      </c>
      <c r="L92">
        <f>IF(AND($C92&lt;&gt;"",$G92="Area for improvement"),IF(L91="","• "&amp;$C92,L91&amp;IFERROR(CHAR(10)," · ")&amp;"• "&amp;$C92),L91)</f>
      </c>
      <c r="M92">
        <f>IF(AND($C92&lt;&gt;"",$G92="Further review required"),IF(M91="","• "&amp;$C92,M91&amp;IFERROR(CHAR(10)," · ")&amp;"• "&amp;$C92),M91)</f>
      </c>
      <c r="N92">
        <f>IF(AND($C92&lt;&gt;"",$E92&lt;&gt;""),IF(N91="","• "&amp;$E92,N91&amp;IFERROR(CHAR(10)," · ")&amp;"• "&amp;$E92),N91)</f>
      </c>
      <c r="O92">
        <f>IF(AND($C92&lt;&gt;"",$F92&lt;&gt;""),IF(O91="","• "&amp;$F92,O91&amp;IFERROR(CHAR(10)," · ")&amp;"• "&amp;$F92),O91)</f>
      </c>
    </row>
    <row r="93" spans="1:15" x14ac:dyDescent="0.25">
      <c r="A93" s="32">
        <f>IF($C93="","","F-"&amp;RIGHT("00"&amp;(ROW()-6),3))</f>
      </c>
      <c r="B93" s="31"/>
      <c r="C93" s="31"/>
      <c r="D93" s="31"/>
      <c r="E93" s="31"/>
      <c r="F93" s="31"/>
      <c r="G93" s="31"/>
      <c r="H93" s="31"/>
      <c r="I93" s="31"/>
      <c r="J93" s="32">
        <f>IF(AND($C93&lt;&gt;"",$H93="Yes",$I93&lt;&gt;"Yes"),"Action not yet created","")</f>
      </c>
      <c r="K93">
        <f>IF(AND($C93&lt;&gt;"",$G93="Strength"),IF(K92="","• "&amp;$C93,K92&amp;IFERROR(CHAR(10)," · ")&amp;"• "&amp;$C93),K92)</f>
      </c>
      <c r="L93">
        <f>IF(AND($C93&lt;&gt;"",$G93="Area for improvement"),IF(L92="","• "&amp;$C93,L92&amp;IFERROR(CHAR(10)," · ")&amp;"• "&amp;$C93),L92)</f>
      </c>
      <c r="M93">
        <f>IF(AND($C93&lt;&gt;"",$G93="Further review required"),IF(M92="","• "&amp;$C93,M92&amp;IFERROR(CHAR(10)," · ")&amp;"• "&amp;$C93),M92)</f>
      </c>
      <c r="N93">
        <f>IF(AND($C93&lt;&gt;"",$E93&lt;&gt;""),IF(N92="","• "&amp;$E93,N92&amp;IFERROR(CHAR(10)," · ")&amp;"• "&amp;$E93),N92)</f>
      </c>
      <c r="O93">
        <f>IF(AND($C93&lt;&gt;"",$F93&lt;&gt;""),IF(O92="","• "&amp;$F93,O92&amp;IFERROR(CHAR(10)," · ")&amp;"• "&amp;$F93),O92)</f>
      </c>
    </row>
    <row r="94" spans="1:15" x14ac:dyDescent="0.25">
      <c r="A94" s="32">
        <f>IF($C94="","","F-"&amp;RIGHT("00"&amp;(ROW()-6),3))</f>
      </c>
      <c r="B94" s="31"/>
      <c r="C94" s="31"/>
      <c r="D94" s="31"/>
      <c r="E94" s="31"/>
      <c r="F94" s="31"/>
      <c r="G94" s="31"/>
      <c r="H94" s="31"/>
      <c r="I94" s="31"/>
      <c r="J94" s="32">
        <f>IF(AND($C94&lt;&gt;"",$H94="Yes",$I94&lt;&gt;"Yes"),"Action not yet created","")</f>
      </c>
      <c r="K94">
        <f>IF(AND($C94&lt;&gt;"",$G94="Strength"),IF(K93="","• "&amp;$C94,K93&amp;IFERROR(CHAR(10)," · ")&amp;"• "&amp;$C94),K93)</f>
      </c>
      <c r="L94">
        <f>IF(AND($C94&lt;&gt;"",$G94="Area for improvement"),IF(L93="","• "&amp;$C94,L93&amp;IFERROR(CHAR(10)," · ")&amp;"• "&amp;$C94),L93)</f>
      </c>
      <c r="M94">
        <f>IF(AND($C94&lt;&gt;"",$G94="Further review required"),IF(M93="","• "&amp;$C94,M93&amp;IFERROR(CHAR(10)," · ")&amp;"• "&amp;$C94),M93)</f>
      </c>
      <c r="N94">
        <f>IF(AND($C94&lt;&gt;"",$E94&lt;&gt;""),IF(N93="","• "&amp;$E94,N93&amp;IFERROR(CHAR(10)," · ")&amp;"• "&amp;$E94),N93)</f>
      </c>
      <c r="O94">
        <f>IF(AND($C94&lt;&gt;"",$F94&lt;&gt;""),IF(O93="","• "&amp;$F94,O93&amp;IFERROR(CHAR(10)," · ")&amp;"• "&amp;$F94),O93)</f>
      </c>
    </row>
    <row r="95" spans="1:15" x14ac:dyDescent="0.25">
      <c r="A95" s="32">
        <f>IF($C95="","","F-"&amp;RIGHT("00"&amp;(ROW()-6),3))</f>
      </c>
      <c r="B95" s="31"/>
      <c r="C95" s="31"/>
      <c r="D95" s="31"/>
      <c r="E95" s="31"/>
      <c r="F95" s="31"/>
      <c r="G95" s="31"/>
      <c r="H95" s="31"/>
      <c r="I95" s="31"/>
      <c r="J95" s="32">
        <f>IF(AND($C95&lt;&gt;"",$H95="Yes",$I95&lt;&gt;"Yes"),"Action not yet created","")</f>
      </c>
      <c r="K95">
        <f>IF(AND($C95&lt;&gt;"",$G95="Strength"),IF(K94="","• "&amp;$C95,K94&amp;IFERROR(CHAR(10)," · ")&amp;"• "&amp;$C95),K94)</f>
      </c>
      <c r="L95">
        <f>IF(AND($C95&lt;&gt;"",$G95="Area for improvement"),IF(L94="","• "&amp;$C95,L94&amp;IFERROR(CHAR(10)," · ")&amp;"• "&amp;$C95),L94)</f>
      </c>
      <c r="M95">
        <f>IF(AND($C95&lt;&gt;"",$G95="Further review required"),IF(M94="","• "&amp;$C95,M94&amp;IFERROR(CHAR(10)," · ")&amp;"• "&amp;$C95),M94)</f>
      </c>
      <c r="N95">
        <f>IF(AND($C95&lt;&gt;"",$E95&lt;&gt;""),IF(N94="","• "&amp;$E95,N94&amp;IFERROR(CHAR(10)," · ")&amp;"• "&amp;$E95),N94)</f>
      </c>
      <c r="O95">
        <f>IF(AND($C95&lt;&gt;"",$F95&lt;&gt;""),IF(O94="","• "&amp;$F95,O94&amp;IFERROR(CHAR(10)," · ")&amp;"• "&amp;$F95),O94)</f>
      </c>
    </row>
    <row r="96" spans="1:15" x14ac:dyDescent="0.25">
      <c r="A96" s="32">
        <f>IF($C96="","","F-"&amp;RIGHT("00"&amp;(ROW()-6),3))</f>
      </c>
      <c r="B96" s="31"/>
      <c r="C96" s="31"/>
      <c r="D96" s="31"/>
      <c r="E96" s="31"/>
      <c r="F96" s="31"/>
      <c r="G96" s="31"/>
      <c r="H96" s="31"/>
      <c r="I96" s="31"/>
      <c r="J96" s="32">
        <f>IF(AND($C96&lt;&gt;"",$H96="Yes",$I96&lt;&gt;"Yes"),"Action not yet created","")</f>
      </c>
      <c r="K96">
        <f>IF(AND($C96&lt;&gt;"",$G96="Strength"),IF(K95="","• "&amp;$C96,K95&amp;IFERROR(CHAR(10)," · ")&amp;"• "&amp;$C96),K95)</f>
      </c>
      <c r="L96">
        <f>IF(AND($C96&lt;&gt;"",$G96="Area for improvement"),IF(L95="","• "&amp;$C96,L95&amp;IFERROR(CHAR(10)," · ")&amp;"• "&amp;$C96),L95)</f>
      </c>
      <c r="M96">
        <f>IF(AND($C96&lt;&gt;"",$G96="Further review required"),IF(M95="","• "&amp;$C96,M95&amp;IFERROR(CHAR(10)," · ")&amp;"• "&amp;$C96),M95)</f>
      </c>
      <c r="N96">
        <f>IF(AND($C96&lt;&gt;"",$E96&lt;&gt;""),IF(N95="","• "&amp;$E96,N95&amp;IFERROR(CHAR(10)," · ")&amp;"• "&amp;$E96),N95)</f>
      </c>
      <c r="O96">
        <f>IF(AND($C96&lt;&gt;"",$F96&lt;&gt;""),IF(O95="","• "&amp;$F96,O95&amp;IFERROR(CHAR(10)," · ")&amp;"• "&amp;$F96),O95)</f>
      </c>
    </row>
    <row r="97" spans="1:15" x14ac:dyDescent="0.25">
      <c r="A97" s="32">
        <f>IF($C97="","","F-"&amp;RIGHT("00"&amp;(ROW()-6),3))</f>
      </c>
      <c r="B97" s="31"/>
      <c r="C97" s="31"/>
      <c r="D97" s="31"/>
      <c r="E97" s="31"/>
      <c r="F97" s="31"/>
      <c r="G97" s="31"/>
      <c r="H97" s="31"/>
      <c r="I97" s="31"/>
      <c r="J97" s="32">
        <f>IF(AND($C97&lt;&gt;"",$H97="Yes",$I97&lt;&gt;"Yes"),"Action not yet created","")</f>
      </c>
      <c r="K97">
        <f>IF(AND($C97&lt;&gt;"",$G97="Strength"),IF(K96="","• "&amp;$C97,K96&amp;IFERROR(CHAR(10)," · ")&amp;"• "&amp;$C97),K96)</f>
      </c>
      <c r="L97">
        <f>IF(AND($C97&lt;&gt;"",$G97="Area for improvement"),IF(L96="","• "&amp;$C97,L96&amp;IFERROR(CHAR(10)," · ")&amp;"• "&amp;$C97),L96)</f>
      </c>
      <c r="M97">
        <f>IF(AND($C97&lt;&gt;"",$G97="Further review required"),IF(M96="","• "&amp;$C97,M96&amp;IFERROR(CHAR(10)," · ")&amp;"• "&amp;$C97),M96)</f>
      </c>
      <c r="N97">
        <f>IF(AND($C97&lt;&gt;"",$E97&lt;&gt;""),IF(N96="","• "&amp;$E97,N96&amp;IFERROR(CHAR(10)," · ")&amp;"• "&amp;$E97),N96)</f>
      </c>
      <c r="O97">
        <f>IF(AND($C97&lt;&gt;"",$F97&lt;&gt;""),IF(O96="","• "&amp;$F97,O96&amp;IFERROR(CHAR(10)," · ")&amp;"• "&amp;$F97),O96)</f>
      </c>
    </row>
    <row r="98" spans="1:15" x14ac:dyDescent="0.25">
      <c r="A98" s="32">
        <f>IF($C98="","","F-"&amp;RIGHT("00"&amp;(ROW()-6),3))</f>
      </c>
      <c r="B98" s="31"/>
      <c r="C98" s="31"/>
      <c r="D98" s="31"/>
      <c r="E98" s="31"/>
      <c r="F98" s="31"/>
      <c r="G98" s="31"/>
      <c r="H98" s="31"/>
      <c r="I98" s="31"/>
      <c r="J98" s="32">
        <f>IF(AND($C98&lt;&gt;"",$H98="Yes",$I98&lt;&gt;"Yes"),"Action not yet created","")</f>
      </c>
      <c r="K98">
        <f>IF(AND($C98&lt;&gt;"",$G98="Strength"),IF(K97="","• "&amp;$C98,K97&amp;IFERROR(CHAR(10)," · ")&amp;"• "&amp;$C98),K97)</f>
      </c>
      <c r="L98">
        <f>IF(AND($C98&lt;&gt;"",$G98="Area for improvement"),IF(L97="","• "&amp;$C98,L97&amp;IFERROR(CHAR(10)," · ")&amp;"• "&amp;$C98),L97)</f>
      </c>
      <c r="M98">
        <f>IF(AND($C98&lt;&gt;"",$G98="Further review required"),IF(M97="","• "&amp;$C98,M97&amp;IFERROR(CHAR(10)," · ")&amp;"• "&amp;$C98),M97)</f>
      </c>
      <c r="N98">
        <f>IF(AND($C98&lt;&gt;"",$E98&lt;&gt;""),IF(N97="","• "&amp;$E98,N97&amp;IFERROR(CHAR(10)," · ")&amp;"• "&amp;$E98),N97)</f>
      </c>
      <c r="O98">
        <f>IF(AND($C98&lt;&gt;"",$F98&lt;&gt;""),IF(O97="","• "&amp;$F98,O97&amp;IFERROR(CHAR(10)," · ")&amp;"• "&amp;$F98),O97)</f>
      </c>
    </row>
    <row r="99" spans="1:15" x14ac:dyDescent="0.25">
      <c r="A99" s="32">
        <f>IF($C99="","","F-"&amp;RIGHT("00"&amp;(ROW()-6),3))</f>
      </c>
      <c r="B99" s="31"/>
      <c r="C99" s="31"/>
      <c r="D99" s="31"/>
      <c r="E99" s="31"/>
      <c r="F99" s="31"/>
      <c r="G99" s="31"/>
      <c r="H99" s="31"/>
      <c r="I99" s="31"/>
      <c r="J99" s="32">
        <f>IF(AND($C99&lt;&gt;"",$H99="Yes",$I99&lt;&gt;"Yes"),"Action not yet created","")</f>
      </c>
      <c r="K99">
        <f>IF(AND($C99&lt;&gt;"",$G99="Strength"),IF(K98="","• "&amp;$C99,K98&amp;IFERROR(CHAR(10)," · ")&amp;"• "&amp;$C99),K98)</f>
      </c>
      <c r="L99">
        <f>IF(AND($C99&lt;&gt;"",$G99="Area for improvement"),IF(L98="","• "&amp;$C99,L98&amp;IFERROR(CHAR(10)," · ")&amp;"• "&amp;$C99),L98)</f>
      </c>
      <c r="M99">
        <f>IF(AND($C99&lt;&gt;"",$G99="Further review required"),IF(M98="","• "&amp;$C99,M98&amp;IFERROR(CHAR(10)," · ")&amp;"• "&amp;$C99),M98)</f>
      </c>
      <c r="N99">
        <f>IF(AND($C99&lt;&gt;"",$E99&lt;&gt;""),IF(N98="","• "&amp;$E99,N98&amp;IFERROR(CHAR(10)," · ")&amp;"• "&amp;$E99),N98)</f>
      </c>
      <c r="O99">
        <f>IF(AND($C99&lt;&gt;"",$F99&lt;&gt;""),IF(O98="","• "&amp;$F99,O98&amp;IFERROR(CHAR(10)," · ")&amp;"• "&amp;$F99),O98)</f>
      </c>
    </row>
    <row r="100" spans="1:15" x14ac:dyDescent="0.25">
      <c r="A100" s="32">
        <f>IF($C100="","","F-"&amp;RIGHT("00"&amp;(ROW()-6),3))</f>
      </c>
      <c r="B100" s="31"/>
      <c r="C100" s="31"/>
      <c r="D100" s="31"/>
      <c r="E100" s="31"/>
      <c r="F100" s="31"/>
      <c r="G100" s="31"/>
      <c r="H100" s="31"/>
      <c r="I100" s="31"/>
      <c r="J100" s="32">
        <f>IF(AND($C100&lt;&gt;"",$H100="Yes",$I100&lt;&gt;"Yes"),"Action not yet created","")</f>
      </c>
      <c r="K100">
        <f>IF(AND($C100&lt;&gt;"",$G100="Strength"),IF(K99="","• "&amp;$C100,K99&amp;IFERROR(CHAR(10)," · ")&amp;"• "&amp;$C100),K99)</f>
      </c>
      <c r="L100">
        <f>IF(AND($C100&lt;&gt;"",$G100="Area for improvement"),IF(L99="","• "&amp;$C100,L99&amp;IFERROR(CHAR(10)," · ")&amp;"• "&amp;$C100),L99)</f>
      </c>
      <c r="M100">
        <f>IF(AND($C100&lt;&gt;"",$G100="Further review required"),IF(M99="","• "&amp;$C100,M99&amp;IFERROR(CHAR(10)," · ")&amp;"• "&amp;$C100),M99)</f>
      </c>
      <c r="N100">
        <f>IF(AND($C100&lt;&gt;"",$E100&lt;&gt;""),IF(N99="","• "&amp;$E100,N99&amp;IFERROR(CHAR(10)," · ")&amp;"• "&amp;$E100),N99)</f>
      </c>
      <c r="O100">
        <f>IF(AND($C100&lt;&gt;"",$F100&lt;&gt;""),IF(O99="","• "&amp;$F100,O99&amp;IFERROR(CHAR(10)," · ")&amp;"• "&amp;$F100),O99)</f>
      </c>
    </row>
    <row r="101" spans="1:15" x14ac:dyDescent="0.25">
      <c r="A101" s="32">
        <f>IF($C101="","","F-"&amp;RIGHT("00"&amp;(ROW()-6),3))</f>
      </c>
      <c r="B101" s="31"/>
      <c r="C101" s="31"/>
      <c r="D101" s="31"/>
      <c r="E101" s="31"/>
      <c r="F101" s="31"/>
      <c r="G101" s="31"/>
      <c r="H101" s="31"/>
      <c r="I101" s="31"/>
      <c r="J101" s="32">
        <f>IF(AND($C101&lt;&gt;"",$H101="Yes",$I101&lt;&gt;"Yes"),"Action not yet created","")</f>
      </c>
      <c r="K101">
        <f>IF(AND($C101&lt;&gt;"",$G101="Strength"),IF(K100="","• "&amp;$C101,K100&amp;IFERROR(CHAR(10)," · ")&amp;"• "&amp;$C101),K100)</f>
      </c>
      <c r="L101">
        <f>IF(AND($C101&lt;&gt;"",$G101="Area for improvement"),IF(L100="","• "&amp;$C101,L100&amp;IFERROR(CHAR(10)," · ")&amp;"• "&amp;$C101),L100)</f>
      </c>
      <c r="M101">
        <f>IF(AND($C101&lt;&gt;"",$G101="Further review required"),IF(M100="","• "&amp;$C101,M100&amp;IFERROR(CHAR(10)," · ")&amp;"• "&amp;$C101),M100)</f>
      </c>
      <c r="N101">
        <f>IF(AND($C101&lt;&gt;"",$E101&lt;&gt;""),IF(N100="","• "&amp;$E101,N100&amp;IFERROR(CHAR(10)," · ")&amp;"• "&amp;$E101),N100)</f>
      </c>
      <c r="O101">
        <f>IF(AND($C101&lt;&gt;"",$F101&lt;&gt;""),IF(O100="","• "&amp;$F101,O100&amp;IFERROR(CHAR(10)," · ")&amp;"• "&amp;$F101),O100)</f>
      </c>
    </row>
    <row r="102" spans="1:15" x14ac:dyDescent="0.25">
      <c r="A102" s="32">
        <f>IF($C102="","","F-"&amp;RIGHT("00"&amp;(ROW()-6),3))</f>
      </c>
      <c r="B102" s="31"/>
      <c r="C102" s="31"/>
      <c r="D102" s="31"/>
      <c r="E102" s="31"/>
      <c r="F102" s="31"/>
      <c r="G102" s="31"/>
      <c r="H102" s="31"/>
      <c r="I102" s="31"/>
      <c r="J102" s="32">
        <f>IF(AND($C102&lt;&gt;"",$H102="Yes",$I102&lt;&gt;"Yes"),"Action not yet created","")</f>
      </c>
      <c r="K102">
        <f>IF(AND($C102&lt;&gt;"",$G102="Strength"),IF(K101="","• "&amp;$C102,K101&amp;IFERROR(CHAR(10)," · ")&amp;"• "&amp;$C102),K101)</f>
      </c>
      <c r="L102">
        <f>IF(AND($C102&lt;&gt;"",$G102="Area for improvement"),IF(L101="","• "&amp;$C102,L101&amp;IFERROR(CHAR(10)," · ")&amp;"• "&amp;$C102),L101)</f>
      </c>
      <c r="M102">
        <f>IF(AND($C102&lt;&gt;"",$G102="Further review required"),IF(M101="","• "&amp;$C102,M101&amp;IFERROR(CHAR(10)," · ")&amp;"• "&amp;$C102),M101)</f>
      </c>
      <c r="N102">
        <f>IF(AND($C102&lt;&gt;"",$E102&lt;&gt;""),IF(N101="","• "&amp;$E102,N101&amp;IFERROR(CHAR(10)," · ")&amp;"• "&amp;$E102),N101)</f>
      </c>
      <c r="O102">
        <f>IF(AND($C102&lt;&gt;"",$F102&lt;&gt;""),IF(O101="","• "&amp;$F102,O101&amp;IFERROR(CHAR(10)," · ")&amp;"• "&amp;$F102),O101)</f>
      </c>
    </row>
    <row r="103" spans="1:15" x14ac:dyDescent="0.25">
      <c r="A103" s="32">
        <f>IF($C103="","","F-"&amp;RIGHT("00"&amp;(ROW()-6),3))</f>
      </c>
      <c r="B103" s="31"/>
      <c r="C103" s="31"/>
      <c r="D103" s="31"/>
      <c r="E103" s="31"/>
      <c r="F103" s="31"/>
      <c r="G103" s="31"/>
      <c r="H103" s="31"/>
      <c r="I103" s="31"/>
      <c r="J103" s="32">
        <f>IF(AND($C103&lt;&gt;"",$H103="Yes",$I103&lt;&gt;"Yes"),"Action not yet created","")</f>
      </c>
      <c r="K103">
        <f>IF(AND($C103&lt;&gt;"",$G103="Strength"),IF(K102="","• "&amp;$C103,K102&amp;IFERROR(CHAR(10)," · ")&amp;"• "&amp;$C103),K102)</f>
      </c>
      <c r="L103">
        <f>IF(AND($C103&lt;&gt;"",$G103="Area for improvement"),IF(L102="","• "&amp;$C103,L102&amp;IFERROR(CHAR(10)," · ")&amp;"• "&amp;$C103),L102)</f>
      </c>
      <c r="M103">
        <f>IF(AND($C103&lt;&gt;"",$G103="Further review required"),IF(M102="","• "&amp;$C103,M102&amp;IFERROR(CHAR(10)," · ")&amp;"• "&amp;$C103),M102)</f>
      </c>
      <c r="N103">
        <f>IF(AND($C103&lt;&gt;"",$E103&lt;&gt;""),IF(N102="","• "&amp;$E103,N102&amp;IFERROR(CHAR(10)," · ")&amp;"• "&amp;$E103),N102)</f>
      </c>
      <c r="O103">
        <f>IF(AND($C103&lt;&gt;"",$F103&lt;&gt;""),IF(O102="","• "&amp;$F103,O102&amp;IFERROR(CHAR(10)," · ")&amp;"• "&amp;$F103),O102)</f>
      </c>
    </row>
    <row r="104" spans="1:15" x14ac:dyDescent="0.25">
      <c r="A104" s="32">
        <f>IF($C104="","","F-"&amp;RIGHT("00"&amp;(ROW()-6),3))</f>
      </c>
      <c r="B104" s="31"/>
      <c r="C104" s="31"/>
      <c r="D104" s="31"/>
      <c r="E104" s="31"/>
      <c r="F104" s="31"/>
      <c r="G104" s="31"/>
      <c r="H104" s="31"/>
      <c r="I104" s="31"/>
      <c r="J104" s="32">
        <f>IF(AND($C104&lt;&gt;"",$H104="Yes",$I104&lt;&gt;"Yes"),"Action not yet created","")</f>
      </c>
      <c r="K104">
        <f>IF(AND($C104&lt;&gt;"",$G104="Strength"),IF(K103="","• "&amp;$C104,K103&amp;IFERROR(CHAR(10)," · ")&amp;"• "&amp;$C104),K103)</f>
      </c>
      <c r="L104">
        <f>IF(AND($C104&lt;&gt;"",$G104="Area for improvement"),IF(L103="","• "&amp;$C104,L103&amp;IFERROR(CHAR(10)," · ")&amp;"• "&amp;$C104),L103)</f>
      </c>
      <c r="M104">
        <f>IF(AND($C104&lt;&gt;"",$G104="Further review required"),IF(M103="","• "&amp;$C104,M103&amp;IFERROR(CHAR(10)," · ")&amp;"• "&amp;$C104),M103)</f>
      </c>
      <c r="N104">
        <f>IF(AND($C104&lt;&gt;"",$E104&lt;&gt;""),IF(N103="","• "&amp;$E104,N103&amp;IFERROR(CHAR(10)," · ")&amp;"• "&amp;$E104),N103)</f>
      </c>
      <c r="O104">
        <f>IF(AND($C104&lt;&gt;"",$F104&lt;&gt;""),IF(O103="","• "&amp;$F104,O103&amp;IFERROR(CHAR(10)," · ")&amp;"• "&amp;$F104),O103)</f>
      </c>
    </row>
    <row r="105" spans="1:15" x14ac:dyDescent="0.25">
      <c r="A105" s="32">
        <f>IF($C105="","","F-"&amp;RIGHT("00"&amp;(ROW()-6),3))</f>
      </c>
      <c r="B105" s="31"/>
      <c r="C105" s="31"/>
      <c r="D105" s="31"/>
      <c r="E105" s="31"/>
      <c r="F105" s="31"/>
      <c r="G105" s="31"/>
      <c r="H105" s="31"/>
      <c r="I105" s="31"/>
      <c r="J105" s="32">
        <f>IF(AND($C105&lt;&gt;"",$H105="Yes",$I105&lt;&gt;"Yes"),"Action not yet created","")</f>
      </c>
      <c r="K105">
        <f>IF(AND($C105&lt;&gt;"",$G105="Strength"),IF(K104="","• "&amp;$C105,K104&amp;IFERROR(CHAR(10)," · ")&amp;"• "&amp;$C105),K104)</f>
      </c>
      <c r="L105">
        <f>IF(AND($C105&lt;&gt;"",$G105="Area for improvement"),IF(L104="","• "&amp;$C105,L104&amp;IFERROR(CHAR(10)," · ")&amp;"• "&amp;$C105),L104)</f>
      </c>
      <c r="M105">
        <f>IF(AND($C105&lt;&gt;"",$G105="Further review required"),IF(M104="","• "&amp;$C105,M104&amp;IFERROR(CHAR(10)," · ")&amp;"• "&amp;$C105),M104)</f>
      </c>
      <c r="N105">
        <f>IF(AND($C105&lt;&gt;"",$E105&lt;&gt;""),IF(N104="","• "&amp;$E105,N104&amp;IFERROR(CHAR(10)," · ")&amp;"• "&amp;$E105),N104)</f>
      </c>
      <c r="O105">
        <f>IF(AND($C105&lt;&gt;"",$F105&lt;&gt;""),IF(O104="","• "&amp;$F105,O104&amp;IFERROR(CHAR(10)," · ")&amp;"• "&amp;$F105),O104)</f>
      </c>
    </row>
    <row r="106" spans="1:15" x14ac:dyDescent="0.25">
      <c r="A106" s="32">
        <f>IF($C106="","","F-"&amp;RIGHT("00"&amp;(ROW()-6),3))</f>
      </c>
      <c r="B106" s="31"/>
      <c r="C106" s="31"/>
      <c r="D106" s="31"/>
      <c r="E106" s="31"/>
      <c r="F106" s="31"/>
      <c r="G106" s="31"/>
      <c r="H106" s="31"/>
      <c r="I106" s="31"/>
      <c r="J106" s="32">
        <f>IF(AND($C106&lt;&gt;"",$H106="Yes",$I106&lt;&gt;"Yes"),"Action not yet created","")</f>
      </c>
      <c r="K106">
        <f>IF(AND($C106&lt;&gt;"",$G106="Strength"),IF(K105="","• "&amp;$C106,K105&amp;IFERROR(CHAR(10)," · ")&amp;"• "&amp;$C106),K105)</f>
      </c>
      <c r="L106">
        <f>IF(AND($C106&lt;&gt;"",$G106="Area for improvement"),IF(L105="","• "&amp;$C106,L105&amp;IFERROR(CHAR(10)," · ")&amp;"• "&amp;$C106),L105)</f>
      </c>
      <c r="M106">
        <f>IF(AND($C106&lt;&gt;"",$G106="Further review required"),IF(M105="","• "&amp;$C106,M105&amp;IFERROR(CHAR(10)," · ")&amp;"• "&amp;$C106),M105)</f>
      </c>
      <c r="N106">
        <f>IF(AND($C106&lt;&gt;"",$E106&lt;&gt;""),IF(N105="","• "&amp;$E106,N105&amp;IFERROR(CHAR(10)," · ")&amp;"• "&amp;$E106),N105)</f>
      </c>
      <c r="O106">
        <f>IF(AND($C106&lt;&gt;"",$F106&lt;&gt;""),IF(O105="","• "&amp;$F106,O105&amp;IFERROR(CHAR(10)," · ")&amp;"• "&amp;$F106),O105)</f>
      </c>
    </row>
  </sheetData>
  <sheetProtection sheet="1" formatCells="0" formatColumns="0" formatRows="0" sort="0" autoFilter="0"/>
  <autoFilter ref="A6:J6"/>
  <mergeCells count="1">
    <mergeCell ref="A1:J1"/>
  </mergeCells>
  <conditionalFormatting sqref="A7:J106">
    <cfRule type="expression" dxfId="12" priority="36">
      <formula>MOD(ROW(),2)=1</formula>
    </cfRule>
  </conditionalFormatting>
  <conditionalFormatting sqref="J7:J106">
    <cfRule type="expression" dxfId="13" priority="37">
      <formula>$J7="Action not yet created"</formula>
    </cfRule>
  </conditionalFormatting>
  <conditionalFormatting sqref="G7:G106">
    <cfRule type="expression" dxfId="14" priority="38">
      <formula>$G7="Strength"</formula>
    </cfRule>
  </conditionalFormatting>
  <conditionalFormatting sqref="G7:G106">
    <cfRule type="expression" dxfId="15" priority="39">
      <formula>$G7="Area for improvement"</formula>
    </cfRule>
  </conditionalFormatting>
  <conditionalFormatting sqref="G7:G106">
    <cfRule type="expression" dxfId="16" priority="40">
      <formula>$G7="Further review required"</formula>
    </cfRule>
  </conditionalFormatting>
  <dataValidations count="4">
    <dataValidation type="list" allowBlank="1" sqref="B7:B106">
      <formula1>ReviewAreas</formula1>
    </dataValidation>
    <dataValidation type="list" allowBlank="1" showErrorMessage="1" errorStyle="stop" errorTitle="Choose from the list" error="Findings are classified only as: Strength, Area for improvement, or Further review required." sqref="G7:G106">
      <formula1>FindingClassifications</formula1>
    </dataValidation>
    <dataValidation type="list" allowBlank="1" showErrorMessage="1" errorStyle="stop" errorTitle="Choose from the list" error="Choose Yes or No." sqref="H7:H106">
      <formula1>YesNo</formula1>
    </dataValidation>
    <dataValidation type="list" allowBlank="1" showErrorMessage="1" errorStyle="stop" errorTitle="Choose from the list" error="Choose Yes or No." sqref="I7:I106">
      <formula1>YesNo</formula1>
    </dataValidation>
  </dataValidations>
  <hyperlinks>
    <hyperlink ref="J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M15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5" customWidth="1"/>
    <col min="3" max="3" width="48" customWidth="1"/>
    <col min="4" max="4" width="22" customWidth="1"/>
    <col min="5" max="6" width="14" customWidth="1"/>
    <col min="7" max="7" width="17" customWidth="1"/>
    <col min="8" max="8" width="14" customWidth="1"/>
    <col min="9" max="9" width="36" customWidth="1"/>
    <col min="10" max="10" width="14" customWidth="1"/>
    <col min="11" max="11" width="9" hidden="1" customWidth="1"/>
    <col min="12" max="12" width="9" hidden="1" customWidth="1"/>
    <col min="13" max="13" width="9" hidden="1" customWidth="1"/>
  </cols>
  <sheetData>
    <row r="1" ht="2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" customHeight="1" spans="1:10" x14ac:dyDescent="0.25">
      <c r="A2" s="2" t="s">
        <v>1</v>
      </c>
      <c r="J2" s="16" t="s">
        <v>73</v>
      </c>
    </row>
    <row r="3" ht="30" customHeight="1" spans="1:1" x14ac:dyDescent="0.25">
      <c r="A3" s="28" t="s">
        <v>202</v>
      </c>
    </row>
    <row r="4" ht="26" customHeight="1" spans="1:1" x14ac:dyDescent="0.25">
      <c r="A4" s="29" t="s">
        <v>203</v>
      </c>
    </row>
    <row r="6" ht="30" customHeight="1" spans="1:10" x14ac:dyDescent="0.25">
      <c r="A6" s="30" t="s">
        <v>204</v>
      </c>
      <c r="B6" s="30" t="s">
        <v>205</v>
      </c>
      <c r="C6" s="30" t="s">
        <v>58</v>
      </c>
      <c r="D6" s="30" t="s">
        <v>79</v>
      </c>
      <c r="E6" s="30" t="s">
        <v>206</v>
      </c>
      <c r="F6" s="30" t="s">
        <v>207</v>
      </c>
      <c r="G6" s="30" t="s">
        <v>208</v>
      </c>
      <c r="H6" s="30" t="s">
        <v>209</v>
      </c>
      <c r="I6" s="30" t="s">
        <v>210</v>
      </c>
      <c r="J6" s="30" t="s">
        <v>61</v>
      </c>
    </row>
    <row r="7" spans="1:13" x14ac:dyDescent="0.25">
      <c r="A7" s="32">
        <f>IF($C7="","","A-"&amp;RIGHT("00"&amp;(ROW()-6),3))</f>
      </c>
      <c r="B7" s="31" t="s">
        <v>111</v>
      </c>
      <c r="C7" s="31" t="s">
        <v>211</v>
      </c>
      <c r="D7" s="31" t="s">
        <v>29</v>
      </c>
      <c r="E7" s="33">
        <f>TODAY()-30</f>
      </c>
      <c r="F7" s="33">
        <f>TODAY()-2</f>
      </c>
      <c r="G7" s="31" t="s">
        <v>91</v>
      </c>
      <c r="H7" s="33"/>
      <c r="I7" s="31"/>
      <c r="J7" s="34">
        <f>IF($C7="","",IF($G7="Complete","Completed",IF($G7="No longer required","Closed",IF($F7="","No due date",IF($F7&lt;TODAY(),"Overdue",IF($F7-TODAY()&lt;=14,"Due soon","On track"))))))</f>
      </c>
      <c r="K7">
        <f>IF(OR($J7="",$J7="Completed",$J7="Closed"),"",IF($F7="",99999,$F7-TODAY()))</f>
      </c>
      <c r="L7">
        <f>IF($K7="","",$K7+ROW()/1000000)</f>
      </c>
      <c r="M7">
        <f>IF($K7&lt;&gt;"","• "&amp;$C7&amp;" — "&amp;$D7&amp;IF($F7="",""," (due "&amp;DAY($F7)&amp;" "&amp;CHOOSE(MONTH($F7),"Jan","Feb","Mar","Apr","May","Jun","Jul","Aug","Sep","Oct","Nov","Dec")&amp;" "&amp;YEAR($F7)&amp;")"),"")</f>
      </c>
    </row>
    <row r="8" spans="1:13" x14ac:dyDescent="0.25">
      <c r="A8" s="32">
        <f>IF($C8="","","A-"&amp;RIGHT("00"&amp;(ROW()-6),3))</f>
      </c>
      <c r="B8" s="31" t="s">
        <v>118</v>
      </c>
      <c r="C8" s="31" t="s">
        <v>212</v>
      </c>
      <c r="D8" s="31" t="s">
        <v>87</v>
      </c>
      <c r="E8" s="33">
        <f>TODAY()-21</f>
      </c>
      <c r="F8" s="33">
        <f>TODAY()+7</f>
      </c>
      <c r="G8" s="31" t="s">
        <v>91</v>
      </c>
      <c r="H8" s="33"/>
      <c r="I8" s="31"/>
      <c r="J8" s="34">
        <f>IF($C8="","",IF($G8="Complete","Completed",IF($G8="No longer required","Closed",IF($F8="","No due date",IF($F8&lt;TODAY(),"Overdue",IF($F8-TODAY()&lt;=14,"Due soon","On track"))))))</f>
      </c>
      <c r="K8">
        <f>IF(OR($J8="",$J8="Completed",$J8="Closed"),"",IF($F8="",99999,$F8-TODAY()))</f>
      </c>
      <c r="L8">
        <f>IF($K8="","",$K8+ROW()/1000000)</f>
      </c>
      <c r="M8">
        <f>IF($K8&lt;&gt;"",IF(M7="","• "&amp;$C8&amp;" — "&amp;$D8&amp;IF($F8="",""," (due "&amp;DAY($F8)&amp;" "&amp;CHOOSE(MONTH($F8),"Jan","Feb","Mar","Apr","May","Jun","Jul","Aug","Sep","Oct","Nov","Dec")&amp;" "&amp;YEAR($F8)&amp;")"),M7&amp;IFERROR(CHAR(10)," · ")&amp;"• "&amp;$C8&amp;" — "&amp;$D8&amp;IF($F8="",""," (due "&amp;DAY($F8)&amp;" "&amp;CHOOSE(MONTH($F8),"Jan","Feb","Mar","Apr","May","Jun","Jul","Aug","Sep","Oct","Nov","Dec")&amp;" "&amp;YEAR($F8)&amp;")")),M7)</f>
      </c>
    </row>
    <row r="9" spans="1:13" x14ac:dyDescent="0.25">
      <c r="A9" s="32">
        <f>IF($C9="","","A-"&amp;RIGHT("00"&amp;(ROW()-6),3))</f>
      </c>
      <c r="B9" s="31" t="s">
        <v>135</v>
      </c>
      <c r="C9" s="31" t="s">
        <v>213</v>
      </c>
      <c r="D9" s="31" t="s">
        <v>29</v>
      </c>
      <c r="E9" s="33">
        <f>TODAY()-14</f>
      </c>
      <c r="F9" s="33">
        <f>TODAY()+30</f>
      </c>
      <c r="G9" s="31" t="s">
        <v>214</v>
      </c>
      <c r="H9" s="33"/>
      <c r="I9" s="31"/>
      <c r="J9" s="34">
        <f>IF($C9="","",IF($G9="Complete","Completed",IF($G9="No longer required","Closed",IF($F9="","No due date",IF($F9&lt;TODAY(),"Overdue",IF($F9-TODAY()&lt;=14,"Due soon","On track"))))))</f>
      </c>
      <c r="K9">
        <f>IF(OR($J9="",$J9="Completed",$J9="Closed"),"",IF($F9="",99999,$F9-TODAY()))</f>
      </c>
      <c r="L9">
        <f>IF($K9="","",$K9+ROW()/1000000)</f>
      </c>
      <c r="M9">
        <f>IF($K9&lt;&gt;"",IF(M8="","• "&amp;$C9&amp;" — "&amp;$D9&amp;IF($F9="",""," (due "&amp;DAY($F9)&amp;" "&amp;CHOOSE(MONTH($F9),"Jan","Feb","Mar","Apr","May","Jun","Jul","Aug","Sep","Oct","Nov","Dec")&amp;" "&amp;YEAR($F9)&amp;")"),M8&amp;IFERROR(CHAR(10)," · ")&amp;"• "&amp;$C9&amp;" — "&amp;$D9&amp;IF($F9="",""," (due "&amp;DAY($F9)&amp;" "&amp;CHOOSE(MONTH($F9),"Jan","Feb","Mar","Apr","May","Jun","Jul","Aug","Sep","Oct","Nov","Dec")&amp;" "&amp;YEAR($F9)&amp;")")),M8)</f>
      </c>
    </row>
    <row r="10" spans="1:13" x14ac:dyDescent="0.25">
      <c r="A10" s="32">
        <f>IF($C10="","","A-"&amp;RIGHT("00"&amp;(ROW()-6),3))</f>
      </c>
      <c r="B10" s="31" t="s">
        <v>132</v>
      </c>
      <c r="C10" s="31" t="s">
        <v>215</v>
      </c>
      <c r="D10" s="31" t="s">
        <v>87</v>
      </c>
      <c r="E10" s="33">
        <v>46213</v>
      </c>
      <c r="F10" s="33">
        <v>46227</v>
      </c>
      <c r="G10" s="31" t="s">
        <v>216</v>
      </c>
      <c r="H10" s="33">
        <v>46223</v>
      </c>
      <c r="I10" s="31" t="s">
        <v>217</v>
      </c>
      <c r="J10" s="34">
        <f>IF($C10="","",IF($G10="Complete","Completed",IF($G10="No longer required","Closed",IF($F10="","No due date",IF($F10&lt;TODAY(),"Overdue",IF($F10-TODAY()&lt;=14,"Due soon","On track"))))))</f>
      </c>
      <c r="K10">
        <f>IF(OR($J10="",$J10="Completed",$J10="Closed"),"",IF($F10="",99999,$F10-TODAY()))</f>
      </c>
      <c r="L10">
        <f>IF($K10="","",$K10+ROW()/1000000)</f>
      </c>
      <c r="M10">
        <f>IF($K10&lt;&gt;"",IF(M9="","• "&amp;$C10&amp;" — "&amp;$D10&amp;IF($F10="",""," (due "&amp;DAY($F10)&amp;" "&amp;CHOOSE(MONTH($F10),"Jan","Feb","Mar","Apr","May","Jun","Jul","Aug","Sep","Oct","Nov","Dec")&amp;" "&amp;YEAR($F10)&amp;")"),M9&amp;IFERROR(CHAR(10)," · ")&amp;"• "&amp;$C10&amp;" — "&amp;$D10&amp;IF($F10="",""," (due "&amp;DAY($F10)&amp;" "&amp;CHOOSE(MONTH($F10),"Jan","Feb","Mar","Apr","May","Jun","Jul","Aug","Sep","Oct","Nov","Dec")&amp;" "&amp;YEAR($F10)&amp;")")),M9)</f>
      </c>
    </row>
    <row r="11" spans="1:13" x14ac:dyDescent="0.25">
      <c r="A11" s="32">
        <f>IF($C11="","","A-"&amp;RIGHT("00"&amp;(ROW()-6),3))</f>
      </c>
      <c r="B11" s="31"/>
      <c r="C11" s="31"/>
      <c r="D11" s="31"/>
      <c r="E11" s="33"/>
      <c r="F11" s="33"/>
      <c r="G11" s="31"/>
      <c r="H11" s="33"/>
      <c r="I11" s="31"/>
      <c r="J11" s="34">
        <f>IF($C11="","",IF($G11="Complete","Completed",IF($G11="No longer required","Closed",IF($F11="","No due date",IF($F11&lt;TODAY(),"Overdue",IF($F11-TODAY()&lt;=14,"Due soon","On track"))))))</f>
      </c>
      <c r="K11">
        <f>IF(OR($J11="",$J11="Completed",$J11="Closed"),"",IF($F11="",99999,$F11-TODAY()))</f>
      </c>
      <c r="L11">
        <f>IF($K11="","",$K11+ROW()/1000000)</f>
      </c>
      <c r="M11">
        <f>IF($K11&lt;&gt;"",IF(M10="","• "&amp;$C11&amp;" — "&amp;$D11&amp;IF($F11="",""," (due "&amp;DAY($F11)&amp;" "&amp;CHOOSE(MONTH($F11),"Jan","Feb","Mar","Apr","May","Jun","Jul","Aug","Sep","Oct","Nov","Dec")&amp;" "&amp;YEAR($F11)&amp;")"),M10&amp;IFERROR(CHAR(10)," · ")&amp;"• "&amp;$C11&amp;" — "&amp;$D11&amp;IF($F11="",""," (due "&amp;DAY($F11)&amp;" "&amp;CHOOSE(MONTH($F11),"Jan","Feb","Mar","Apr","May","Jun","Jul","Aug","Sep","Oct","Nov","Dec")&amp;" "&amp;YEAR($F11)&amp;")")),M10)</f>
      </c>
    </row>
    <row r="12" spans="1:13" x14ac:dyDescent="0.25">
      <c r="A12" s="32">
        <f>IF($C12="","","A-"&amp;RIGHT("00"&amp;(ROW()-6),3))</f>
      </c>
      <c r="B12" s="31"/>
      <c r="C12" s="31"/>
      <c r="D12" s="31"/>
      <c r="E12" s="33"/>
      <c r="F12" s="33"/>
      <c r="G12" s="31"/>
      <c r="H12" s="33"/>
      <c r="I12" s="31"/>
      <c r="J12" s="34">
        <f>IF($C12="","",IF($G12="Complete","Completed",IF($G12="No longer required","Closed",IF($F12="","No due date",IF($F12&lt;TODAY(),"Overdue",IF($F12-TODAY()&lt;=14,"Due soon","On track"))))))</f>
      </c>
      <c r="K12">
        <f>IF(OR($J12="",$J12="Completed",$J12="Closed"),"",IF($F12="",99999,$F12-TODAY()))</f>
      </c>
      <c r="L12">
        <f>IF($K12="","",$K12+ROW()/1000000)</f>
      </c>
      <c r="M12">
        <f>IF($K12&lt;&gt;"",IF(M11="","• "&amp;$C12&amp;" — "&amp;$D12&amp;IF($F12="",""," (due "&amp;DAY($F12)&amp;" "&amp;CHOOSE(MONTH($F12),"Jan","Feb","Mar","Apr","May","Jun","Jul","Aug","Sep","Oct","Nov","Dec")&amp;" "&amp;YEAR($F12)&amp;")"),M11&amp;IFERROR(CHAR(10)," · ")&amp;"• "&amp;$C12&amp;" — "&amp;$D12&amp;IF($F12="",""," (due "&amp;DAY($F12)&amp;" "&amp;CHOOSE(MONTH($F12),"Jan","Feb","Mar","Apr","May","Jun","Jul","Aug","Sep","Oct","Nov","Dec")&amp;" "&amp;YEAR($F12)&amp;")")),M11)</f>
      </c>
    </row>
    <row r="13" spans="1:13" x14ac:dyDescent="0.25">
      <c r="A13" s="32">
        <f>IF($C13="","","A-"&amp;RIGHT("00"&amp;(ROW()-6),3))</f>
      </c>
      <c r="B13" s="31"/>
      <c r="C13" s="31"/>
      <c r="D13" s="31"/>
      <c r="E13" s="33"/>
      <c r="F13" s="33"/>
      <c r="G13" s="31"/>
      <c r="H13" s="33"/>
      <c r="I13" s="31"/>
      <c r="J13" s="34">
        <f>IF($C13="","",IF($G13="Complete","Completed",IF($G13="No longer required","Closed",IF($F13="","No due date",IF($F13&lt;TODAY(),"Overdue",IF($F13-TODAY()&lt;=14,"Due soon","On track"))))))</f>
      </c>
      <c r="K13">
        <f>IF(OR($J13="",$J13="Completed",$J13="Closed"),"",IF($F13="",99999,$F13-TODAY()))</f>
      </c>
      <c r="L13">
        <f>IF($K13="","",$K13+ROW()/1000000)</f>
      </c>
      <c r="M13">
        <f>IF($K13&lt;&gt;"",IF(M12="","• "&amp;$C13&amp;" — "&amp;$D13&amp;IF($F13="",""," (due "&amp;DAY($F13)&amp;" "&amp;CHOOSE(MONTH($F13),"Jan","Feb","Mar","Apr","May","Jun","Jul","Aug","Sep","Oct","Nov","Dec")&amp;" "&amp;YEAR($F13)&amp;")"),M12&amp;IFERROR(CHAR(10)," · ")&amp;"• "&amp;$C13&amp;" — "&amp;$D13&amp;IF($F13="",""," (due "&amp;DAY($F13)&amp;" "&amp;CHOOSE(MONTH($F13),"Jan","Feb","Mar","Apr","May","Jun","Jul","Aug","Sep","Oct","Nov","Dec")&amp;" "&amp;YEAR($F13)&amp;")")),M12)</f>
      </c>
    </row>
    <row r="14" spans="1:13" x14ac:dyDescent="0.25">
      <c r="A14" s="32">
        <f>IF($C14="","","A-"&amp;RIGHT("00"&amp;(ROW()-6),3))</f>
      </c>
      <c r="B14" s="31"/>
      <c r="C14" s="31"/>
      <c r="D14" s="31"/>
      <c r="E14" s="33"/>
      <c r="F14" s="33"/>
      <c r="G14" s="31"/>
      <c r="H14" s="33"/>
      <c r="I14" s="31"/>
      <c r="J14" s="34">
        <f>IF($C14="","",IF($G14="Complete","Completed",IF($G14="No longer required","Closed",IF($F14="","No due date",IF($F14&lt;TODAY(),"Overdue",IF($F14-TODAY()&lt;=14,"Due soon","On track"))))))</f>
      </c>
      <c r="K14">
        <f>IF(OR($J14="",$J14="Completed",$J14="Closed"),"",IF($F14="",99999,$F14-TODAY()))</f>
      </c>
      <c r="L14">
        <f>IF($K14="","",$K14+ROW()/1000000)</f>
      </c>
      <c r="M14">
        <f>IF($K14&lt;&gt;"",IF(M13="","• "&amp;$C14&amp;" — "&amp;$D14&amp;IF($F14="",""," (due "&amp;DAY($F14)&amp;" "&amp;CHOOSE(MONTH($F14),"Jan","Feb","Mar","Apr","May","Jun","Jul","Aug","Sep","Oct","Nov","Dec")&amp;" "&amp;YEAR($F14)&amp;")"),M13&amp;IFERROR(CHAR(10)," · ")&amp;"• "&amp;$C14&amp;" — "&amp;$D14&amp;IF($F14="",""," (due "&amp;DAY($F14)&amp;" "&amp;CHOOSE(MONTH($F14),"Jan","Feb","Mar","Apr","May","Jun","Jul","Aug","Sep","Oct","Nov","Dec")&amp;" "&amp;YEAR($F14)&amp;")")),M13)</f>
      </c>
    </row>
    <row r="15" spans="1:13" x14ac:dyDescent="0.25">
      <c r="A15" s="32">
        <f>IF($C15="","","A-"&amp;RIGHT("00"&amp;(ROW()-6),3))</f>
      </c>
      <c r="B15" s="31"/>
      <c r="C15" s="31"/>
      <c r="D15" s="31"/>
      <c r="E15" s="33"/>
      <c r="F15" s="33"/>
      <c r="G15" s="31"/>
      <c r="H15" s="33"/>
      <c r="I15" s="31"/>
      <c r="J15" s="34">
        <f>IF($C15="","",IF($G15="Complete","Completed",IF($G15="No longer required","Closed",IF($F15="","No due date",IF($F15&lt;TODAY(),"Overdue",IF($F15-TODAY()&lt;=14,"Due soon","On track"))))))</f>
      </c>
      <c r="K15">
        <f>IF(OR($J15="",$J15="Completed",$J15="Closed"),"",IF($F15="",99999,$F15-TODAY()))</f>
      </c>
      <c r="L15">
        <f>IF($K15="","",$K15+ROW()/1000000)</f>
      </c>
      <c r="M15">
        <f>IF($K15&lt;&gt;"",IF(M14="","• "&amp;$C15&amp;" — "&amp;$D15&amp;IF($F15="",""," (due "&amp;DAY($F15)&amp;" "&amp;CHOOSE(MONTH($F15),"Jan","Feb","Mar","Apr","May","Jun","Jul","Aug","Sep","Oct","Nov","Dec")&amp;" "&amp;YEAR($F15)&amp;")"),M14&amp;IFERROR(CHAR(10)," · ")&amp;"• "&amp;$C15&amp;" — "&amp;$D15&amp;IF($F15="",""," (due "&amp;DAY($F15)&amp;" "&amp;CHOOSE(MONTH($F15),"Jan","Feb","Mar","Apr","May","Jun","Jul","Aug","Sep","Oct","Nov","Dec")&amp;" "&amp;YEAR($F15)&amp;")")),M14)</f>
      </c>
    </row>
    <row r="16" spans="1:13" x14ac:dyDescent="0.25">
      <c r="A16" s="32">
        <f>IF($C16="","","A-"&amp;RIGHT("00"&amp;(ROW()-6),3))</f>
      </c>
      <c r="B16" s="31"/>
      <c r="C16" s="31"/>
      <c r="D16" s="31"/>
      <c r="E16" s="33"/>
      <c r="F16" s="33"/>
      <c r="G16" s="31"/>
      <c r="H16" s="33"/>
      <c r="I16" s="31"/>
      <c r="J16" s="34">
        <f>IF($C16="","",IF($G16="Complete","Completed",IF($G16="No longer required","Closed",IF($F16="","No due date",IF($F16&lt;TODAY(),"Overdue",IF($F16-TODAY()&lt;=14,"Due soon","On track"))))))</f>
      </c>
      <c r="K16">
        <f>IF(OR($J16="",$J16="Completed",$J16="Closed"),"",IF($F16="",99999,$F16-TODAY()))</f>
      </c>
      <c r="L16">
        <f>IF($K16="","",$K16+ROW()/1000000)</f>
      </c>
      <c r="M16">
        <f>IF($K16&lt;&gt;"",IF(M15="","• "&amp;$C16&amp;" — "&amp;$D16&amp;IF($F16="",""," (due "&amp;DAY($F16)&amp;" "&amp;CHOOSE(MONTH($F16),"Jan","Feb","Mar","Apr","May","Jun","Jul","Aug","Sep","Oct","Nov","Dec")&amp;" "&amp;YEAR($F16)&amp;")"),M15&amp;IFERROR(CHAR(10)," · ")&amp;"• "&amp;$C16&amp;" — "&amp;$D16&amp;IF($F16="",""," (due "&amp;DAY($F16)&amp;" "&amp;CHOOSE(MONTH($F16),"Jan","Feb","Mar","Apr","May","Jun","Jul","Aug","Sep","Oct","Nov","Dec")&amp;" "&amp;YEAR($F16)&amp;")")),M15)</f>
      </c>
    </row>
    <row r="17" spans="1:13" x14ac:dyDescent="0.25">
      <c r="A17" s="32">
        <f>IF($C17="","","A-"&amp;RIGHT("00"&amp;(ROW()-6),3))</f>
      </c>
      <c r="B17" s="31"/>
      <c r="C17" s="31"/>
      <c r="D17" s="31"/>
      <c r="E17" s="33"/>
      <c r="F17" s="33"/>
      <c r="G17" s="31"/>
      <c r="H17" s="33"/>
      <c r="I17" s="31"/>
      <c r="J17" s="34">
        <f>IF($C17="","",IF($G17="Complete","Completed",IF($G17="No longer required","Closed",IF($F17="","No due date",IF($F17&lt;TODAY(),"Overdue",IF($F17-TODAY()&lt;=14,"Due soon","On track"))))))</f>
      </c>
      <c r="K17">
        <f>IF(OR($J17="",$J17="Completed",$J17="Closed"),"",IF($F17="",99999,$F17-TODAY()))</f>
      </c>
      <c r="L17">
        <f>IF($K17="","",$K17+ROW()/1000000)</f>
      </c>
      <c r="M17">
        <f>IF($K17&lt;&gt;"",IF(M16="","• "&amp;$C17&amp;" — "&amp;$D17&amp;IF($F17="",""," (due "&amp;DAY($F17)&amp;" "&amp;CHOOSE(MONTH($F17),"Jan","Feb","Mar","Apr","May","Jun","Jul","Aug","Sep","Oct","Nov","Dec")&amp;" "&amp;YEAR($F17)&amp;")"),M16&amp;IFERROR(CHAR(10)," · ")&amp;"• "&amp;$C17&amp;" — "&amp;$D17&amp;IF($F17="",""," (due "&amp;DAY($F17)&amp;" "&amp;CHOOSE(MONTH($F17),"Jan","Feb","Mar","Apr","May","Jun","Jul","Aug","Sep","Oct","Nov","Dec")&amp;" "&amp;YEAR($F17)&amp;")")),M16)</f>
      </c>
    </row>
    <row r="18" spans="1:13" x14ac:dyDescent="0.25">
      <c r="A18" s="32">
        <f>IF($C18="","","A-"&amp;RIGHT("00"&amp;(ROW()-6),3))</f>
      </c>
      <c r="B18" s="31"/>
      <c r="C18" s="31"/>
      <c r="D18" s="31"/>
      <c r="E18" s="33"/>
      <c r="F18" s="33"/>
      <c r="G18" s="31"/>
      <c r="H18" s="33"/>
      <c r="I18" s="31"/>
      <c r="J18" s="34">
        <f>IF($C18="","",IF($G18="Complete","Completed",IF($G18="No longer required","Closed",IF($F18="","No due date",IF($F18&lt;TODAY(),"Overdue",IF($F18-TODAY()&lt;=14,"Due soon","On track"))))))</f>
      </c>
      <c r="K18">
        <f>IF(OR($J18="",$J18="Completed",$J18="Closed"),"",IF($F18="",99999,$F18-TODAY()))</f>
      </c>
      <c r="L18">
        <f>IF($K18="","",$K18+ROW()/1000000)</f>
      </c>
      <c r="M18">
        <f>IF($K18&lt;&gt;"",IF(M17="","• "&amp;$C18&amp;" — "&amp;$D18&amp;IF($F18="",""," (due "&amp;DAY($F18)&amp;" "&amp;CHOOSE(MONTH($F18),"Jan","Feb","Mar","Apr","May","Jun","Jul","Aug","Sep","Oct","Nov","Dec")&amp;" "&amp;YEAR($F18)&amp;")"),M17&amp;IFERROR(CHAR(10)," · ")&amp;"• "&amp;$C18&amp;" — "&amp;$D18&amp;IF($F18="",""," (due "&amp;DAY($F18)&amp;" "&amp;CHOOSE(MONTH($F18),"Jan","Feb","Mar","Apr","May","Jun","Jul","Aug","Sep","Oct","Nov","Dec")&amp;" "&amp;YEAR($F18)&amp;")")),M17)</f>
      </c>
    </row>
    <row r="19" spans="1:13" x14ac:dyDescent="0.25">
      <c r="A19" s="32">
        <f>IF($C19="","","A-"&amp;RIGHT("00"&amp;(ROW()-6),3))</f>
      </c>
      <c r="B19" s="31"/>
      <c r="C19" s="31"/>
      <c r="D19" s="31"/>
      <c r="E19" s="33"/>
      <c r="F19" s="33"/>
      <c r="G19" s="31"/>
      <c r="H19" s="33"/>
      <c r="I19" s="31"/>
      <c r="J19" s="34">
        <f>IF($C19="","",IF($G19="Complete","Completed",IF($G19="No longer required","Closed",IF($F19="","No due date",IF($F19&lt;TODAY(),"Overdue",IF($F19-TODAY()&lt;=14,"Due soon","On track"))))))</f>
      </c>
      <c r="K19">
        <f>IF(OR($J19="",$J19="Completed",$J19="Closed"),"",IF($F19="",99999,$F19-TODAY()))</f>
      </c>
      <c r="L19">
        <f>IF($K19="","",$K19+ROW()/1000000)</f>
      </c>
      <c r="M19">
        <f>IF($K19&lt;&gt;"",IF(M18="","• "&amp;$C19&amp;" — "&amp;$D19&amp;IF($F19="",""," (due "&amp;DAY($F19)&amp;" "&amp;CHOOSE(MONTH($F19),"Jan","Feb","Mar","Apr","May","Jun","Jul","Aug","Sep","Oct","Nov","Dec")&amp;" "&amp;YEAR($F19)&amp;")"),M18&amp;IFERROR(CHAR(10)," · ")&amp;"• "&amp;$C19&amp;" — "&amp;$D19&amp;IF($F19="",""," (due "&amp;DAY($F19)&amp;" "&amp;CHOOSE(MONTH($F19),"Jan","Feb","Mar","Apr","May","Jun","Jul","Aug","Sep","Oct","Nov","Dec")&amp;" "&amp;YEAR($F19)&amp;")")),M18)</f>
      </c>
    </row>
    <row r="20" spans="1:13" x14ac:dyDescent="0.25">
      <c r="A20" s="32">
        <f>IF($C20="","","A-"&amp;RIGHT("00"&amp;(ROW()-6),3))</f>
      </c>
      <c r="B20" s="31"/>
      <c r="C20" s="31"/>
      <c r="D20" s="31"/>
      <c r="E20" s="33"/>
      <c r="F20" s="33"/>
      <c r="G20" s="31"/>
      <c r="H20" s="33"/>
      <c r="I20" s="31"/>
      <c r="J20" s="34">
        <f>IF($C20="","",IF($G20="Complete","Completed",IF($G20="No longer required","Closed",IF($F20="","No due date",IF($F20&lt;TODAY(),"Overdue",IF($F20-TODAY()&lt;=14,"Due soon","On track"))))))</f>
      </c>
      <c r="K20">
        <f>IF(OR($J20="",$J20="Completed",$J20="Closed"),"",IF($F20="",99999,$F20-TODAY()))</f>
      </c>
      <c r="L20">
        <f>IF($K20="","",$K20+ROW()/1000000)</f>
      </c>
      <c r="M20">
        <f>IF($K20&lt;&gt;"",IF(M19="","• "&amp;$C20&amp;" — "&amp;$D20&amp;IF($F20="",""," (due "&amp;DAY($F20)&amp;" "&amp;CHOOSE(MONTH($F20),"Jan","Feb","Mar","Apr","May","Jun","Jul","Aug","Sep","Oct","Nov","Dec")&amp;" "&amp;YEAR($F20)&amp;")"),M19&amp;IFERROR(CHAR(10)," · ")&amp;"• "&amp;$C20&amp;" — "&amp;$D20&amp;IF($F20="",""," (due "&amp;DAY($F20)&amp;" "&amp;CHOOSE(MONTH($F20),"Jan","Feb","Mar","Apr","May","Jun","Jul","Aug","Sep","Oct","Nov","Dec")&amp;" "&amp;YEAR($F20)&amp;")")),M19)</f>
      </c>
    </row>
    <row r="21" spans="1:13" x14ac:dyDescent="0.25">
      <c r="A21" s="32">
        <f>IF($C21="","","A-"&amp;RIGHT("00"&amp;(ROW()-6),3))</f>
      </c>
      <c r="B21" s="31"/>
      <c r="C21" s="31"/>
      <c r="D21" s="31"/>
      <c r="E21" s="33"/>
      <c r="F21" s="33"/>
      <c r="G21" s="31"/>
      <c r="H21" s="33"/>
      <c r="I21" s="31"/>
      <c r="J21" s="34">
        <f>IF($C21="","",IF($G21="Complete","Completed",IF($G21="No longer required","Closed",IF($F21="","No due date",IF($F21&lt;TODAY(),"Overdue",IF($F21-TODAY()&lt;=14,"Due soon","On track"))))))</f>
      </c>
      <c r="K21">
        <f>IF(OR($J21="",$J21="Completed",$J21="Closed"),"",IF($F21="",99999,$F21-TODAY()))</f>
      </c>
      <c r="L21">
        <f>IF($K21="","",$K21+ROW()/1000000)</f>
      </c>
      <c r="M21">
        <f>IF($K21&lt;&gt;"",IF(M20="","• "&amp;$C21&amp;" — "&amp;$D21&amp;IF($F21="",""," (due "&amp;DAY($F21)&amp;" "&amp;CHOOSE(MONTH($F21),"Jan","Feb","Mar","Apr","May","Jun","Jul","Aug","Sep","Oct","Nov","Dec")&amp;" "&amp;YEAR($F21)&amp;")"),M20&amp;IFERROR(CHAR(10)," · ")&amp;"• "&amp;$C21&amp;" — "&amp;$D21&amp;IF($F21="",""," (due "&amp;DAY($F21)&amp;" "&amp;CHOOSE(MONTH($F21),"Jan","Feb","Mar","Apr","May","Jun","Jul","Aug","Sep","Oct","Nov","Dec")&amp;" "&amp;YEAR($F21)&amp;")")),M20)</f>
      </c>
    </row>
    <row r="22" spans="1:13" x14ac:dyDescent="0.25">
      <c r="A22" s="32">
        <f>IF($C22="","","A-"&amp;RIGHT("00"&amp;(ROW()-6),3))</f>
      </c>
      <c r="B22" s="31"/>
      <c r="C22" s="31"/>
      <c r="D22" s="31"/>
      <c r="E22" s="33"/>
      <c r="F22" s="33"/>
      <c r="G22" s="31"/>
      <c r="H22" s="33"/>
      <c r="I22" s="31"/>
      <c r="J22" s="34">
        <f>IF($C22="","",IF($G22="Complete","Completed",IF($G22="No longer required","Closed",IF($F22="","No due date",IF($F22&lt;TODAY(),"Overdue",IF($F22-TODAY()&lt;=14,"Due soon","On track"))))))</f>
      </c>
      <c r="K22">
        <f>IF(OR($J22="",$J22="Completed",$J22="Closed"),"",IF($F22="",99999,$F22-TODAY()))</f>
      </c>
      <c r="L22">
        <f>IF($K22="","",$K22+ROW()/1000000)</f>
      </c>
      <c r="M22">
        <f>IF($K22&lt;&gt;"",IF(M21="","• "&amp;$C22&amp;" — "&amp;$D22&amp;IF($F22="",""," (due "&amp;DAY($F22)&amp;" "&amp;CHOOSE(MONTH($F22),"Jan","Feb","Mar","Apr","May","Jun","Jul","Aug","Sep","Oct","Nov","Dec")&amp;" "&amp;YEAR($F22)&amp;")"),M21&amp;IFERROR(CHAR(10)," · ")&amp;"• "&amp;$C22&amp;" — "&amp;$D22&amp;IF($F22="",""," (due "&amp;DAY($F22)&amp;" "&amp;CHOOSE(MONTH($F22),"Jan","Feb","Mar","Apr","May","Jun","Jul","Aug","Sep","Oct","Nov","Dec")&amp;" "&amp;YEAR($F22)&amp;")")),M21)</f>
      </c>
    </row>
    <row r="23" spans="1:13" x14ac:dyDescent="0.25">
      <c r="A23" s="32">
        <f>IF($C23="","","A-"&amp;RIGHT("00"&amp;(ROW()-6),3))</f>
      </c>
      <c r="B23" s="31"/>
      <c r="C23" s="31"/>
      <c r="D23" s="31"/>
      <c r="E23" s="33"/>
      <c r="F23" s="33"/>
      <c r="G23" s="31"/>
      <c r="H23" s="33"/>
      <c r="I23" s="31"/>
      <c r="J23" s="34">
        <f>IF($C23="","",IF($G23="Complete","Completed",IF($G23="No longer required","Closed",IF($F23="","No due date",IF($F23&lt;TODAY(),"Overdue",IF($F23-TODAY()&lt;=14,"Due soon","On track"))))))</f>
      </c>
      <c r="K23">
        <f>IF(OR($J23="",$J23="Completed",$J23="Closed"),"",IF($F23="",99999,$F23-TODAY()))</f>
      </c>
      <c r="L23">
        <f>IF($K23="","",$K23+ROW()/1000000)</f>
      </c>
      <c r="M23">
        <f>IF($K23&lt;&gt;"",IF(M22="","• "&amp;$C23&amp;" — "&amp;$D23&amp;IF($F23="",""," (due "&amp;DAY($F23)&amp;" "&amp;CHOOSE(MONTH($F23),"Jan","Feb","Mar","Apr","May","Jun","Jul","Aug","Sep","Oct","Nov","Dec")&amp;" "&amp;YEAR($F23)&amp;")"),M22&amp;IFERROR(CHAR(10)," · ")&amp;"• "&amp;$C23&amp;" — "&amp;$D23&amp;IF($F23="",""," (due "&amp;DAY($F23)&amp;" "&amp;CHOOSE(MONTH($F23),"Jan","Feb","Mar","Apr","May","Jun","Jul","Aug","Sep","Oct","Nov","Dec")&amp;" "&amp;YEAR($F23)&amp;")")),M22)</f>
      </c>
    </row>
    <row r="24" spans="1:13" x14ac:dyDescent="0.25">
      <c r="A24" s="32">
        <f>IF($C24="","","A-"&amp;RIGHT("00"&amp;(ROW()-6),3))</f>
      </c>
      <c r="B24" s="31"/>
      <c r="C24" s="31"/>
      <c r="D24" s="31"/>
      <c r="E24" s="33"/>
      <c r="F24" s="33"/>
      <c r="G24" s="31"/>
      <c r="H24" s="33"/>
      <c r="I24" s="31"/>
      <c r="J24" s="34">
        <f>IF($C24="","",IF($G24="Complete","Completed",IF($G24="No longer required","Closed",IF($F24="","No due date",IF($F24&lt;TODAY(),"Overdue",IF($F24-TODAY()&lt;=14,"Due soon","On track"))))))</f>
      </c>
      <c r="K24">
        <f>IF(OR($J24="",$J24="Completed",$J24="Closed"),"",IF($F24="",99999,$F24-TODAY()))</f>
      </c>
      <c r="L24">
        <f>IF($K24="","",$K24+ROW()/1000000)</f>
      </c>
      <c r="M24">
        <f>IF($K24&lt;&gt;"",IF(M23="","• "&amp;$C24&amp;" — "&amp;$D24&amp;IF($F24="",""," (due "&amp;DAY($F24)&amp;" "&amp;CHOOSE(MONTH($F24),"Jan","Feb","Mar","Apr","May","Jun","Jul","Aug","Sep","Oct","Nov","Dec")&amp;" "&amp;YEAR($F24)&amp;")"),M23&amp;IFERROR(CHAR(10)," · ")&amp;"• "&amp;$C24&amp;" — "&amp;$D24&amp;IF($F24="",""," (due "&amp;DAY($F24)&amp;" "&amp;CHOOSE(MONTH($F24),"Jan","Feb","Mar","Apr","May","Jun","Jul","Aug","Sep","Oct","Nov","Dec")&amp;" "&amp;YEAR($F24)&amp;")")),M23)</f>
      </c>
    </row>
    <row r="25" spans="1:13" x14ac:dyDescent="0.25">
      <c r="A25" s="32">
        <f>IF($C25="","","A-"&amp;RIGHT("00"&amp;(ROW()-6),3))</f>
      </c>
      <c r="B25" s="31"/>
      <c r="C25" s="31"/>
      <c r="D25" s="31"/>
      <c r="E25" s="33"/>
      <c r="F25" s="33"/>
      <c r="G25" s="31"/>
      <c r="H25" s="33"/>
      <c r="I25" s="31"/>
      <c r="J25" s="34">
        <f>IF($C25="","",IF($G25="Complete","Completed",IF($G25="No longer required","Closed",IF($F25="","No due date",IF($F25&lt;TODAY(),"Overdue",IF($F25-TODAY()&lt;=14,"Due soon","On track"))))))</f>
      </c>
      <c r="K25">
        <f>IF(OR($J25="",$J25="Completed",$J25="Closed"),"",IF($F25="",99999,$F25-TODAY()))</f>
      </c>
      <c r="L25">
        <f>IF($K25="","",$K25+ROW()/1000000)</f>
      </c>
      <c r="M25">
        <f>IF($K25&lt;&gt;"",IF(M24="","• "&amp;$C25&amp;" — "&amp;$D25&amp;IF($F25="",""," (due "&amp;DAY($F25)&amp;" "&amp;CHOOSE(MONTH($F25),"Jan","Feb","Mar","Apr","May","Jun","Jul","Aug","Sep","Oct","Nov","Dec")&amp;" "&amp;YEAR($F25)&amp;")"),M24&amp;IFERROR(CHAR(10)," · ")&amp;"• "&amp;$C25&amp;" — "&amp;$D25&amp;IF($F25="",""," (due "&amp;DAY($F25)&amp;" "&amp;CHOOSE(MONTH($F25),"Jan","Feb","Mar","Apr","May","Jun","Jul","Aug","Sep","Oct","Nov","Dec")&amp;" "&amp;YEAR($F25)&amp;")")),M24)</f>
      </c>
    </row>
    <row r="26" spans="1:13" x14ac:dyDescent="0.25">
      <c r="A26" s="32">
        <f>IF($C26="","","A-"&amp;RIGHT("00"&amp;(ROW()-6),3))</f>
      </c>
      <c r="B26" s="31"/>
      <c r="C26" s="31"/>
      <c r="D26" s="31"/>
      <c r="E26" s="33"/>
      <c r="F26" s="33"/>
      <c r="G26" s="31"/>
      <c r="H26" s="33"/>
      <c r="I26" s="31"/>
      <c r="J26" s="34">
        <f>IF($C26="","",IF($G26="Complete","Completed",IF($G26="No longer required","Closed",IF($F26="","No due date",IF($F26&lt;TODAY(),"Overdue",IF($F26-TODAY()&lt;=14,"Due soon","On track"))))))</f>
      </c>
      <c r="K26">
        <f>IF(OR($J26="",$J26="Completed",$J26="Closed"),"",IF($F26="",99999,$F26-TODAY()))</f>
      </c>
      <c r="L26">
        <f>IF($K26="","",$K26+ROW()/1000000)</f>
      </c>
      <c r="M26">
        <f>IF($K26&lt;&gt;"",IF(M25="","• "&amp;$C26&amp;" — "&amp;$D26&amp;IF($F26="",""," (due "&amp;DAY($F26)&amp;" "&amp;CHOOSE(MONTH($F26),"Jan","Feb","Mar","Apr","May","Jun","Jul","Aug","Sep","Oct","Nov","Dec")&amp;" "&amp;YEAR($F26)&amp;")"),M25&amp;IFERROR(CHAR(10)," · ")&amp;"• "&amp;$C26&amp;" — "&amp;$D26&amp;IF($F26="",""," (due "&amp;DAY($F26)&amp;" "&amp;CHOOSE(MONTH($F26),"Jan","Feb","Mar","Apr","May","Jun","Jul","Aug","Sep","Oct","Nov","Dec")&amp;" "&amp;YEAR($F26)&amp;")")),M25)</f>
      </c>
    </row>
    <row r="27" spans="1:13" x14ac:dyDescent="0.25">
      <c r="A27" s="32">
        <f>IF($C27="","","A-"&amp;RIGHT("00"&amp;(ROW()-6),3))</f>
      </c>
      <c r="B27" s="31"/>
      <c r="C27" s="31"/>
      <c r="D27" s="31"/>
      <c r="E27" s="33"/>
      <c r="F27" s="33"/>
      <c r="G27" s="31"/>
      <c r="H27" s="33"/>
      <c r="I27" s="31"/>
      <c r="J27" s="34">
        <f>IF($C27="","",IF($G27="Complete","Completed",IF($G27="No longer required","Closed",IF($F27="","No due date",IF($F27&lt;TODAY(),"Overdue",IF($F27-TODAY()&lt;=14,"Due soon","On track"))))))</f>
      </c>
      <c r="K27">
        <f>IF(OR($J27="",$J27="Completed",$J27="Closed"),"",IF($F27="",99999,$F27-TODAY()))</f>
      </c>
      <c r="L27">
        <f>IF($K27="","",$K27+ROW()/1000000)</f>
      </c>
      <c r="M27">
        <f>IF($K27&lt;&gt;"",IF(M26="","• "&amp;$C27&amp;" — "&amp;$D27&amp;IF($F27="",""," (due "&amp;DAY($F27)&amp;" "&amp;CHOOSE(MONTH($F27),"Jan","Feb","Mar","Apr","May","Jun","Jul","Aug","Sep","Oct","Nov","Dec")&amp;" "&amp;YEAR($F27)&amp;")"),M26&amp;IFERROR(CHAR(10)," · ")&amp;"• "&amp;$C27&amp;" — "&amp;$D27&amp;IF($F27="",""," (due "&amp;DAY($F27)&amp;" "&amp;CHOOSE(MONTH($F27),"Jan","Feb","Mar","Apr","May","Jun","Jul","Aug","Sep","Oct","Nov","Dec")&amp;" "&amp;YEAR($F27)&amp;")")),M26)</f>
      </c>
    </row>
    <row r="28" spans="1:13" x14ac:dyDescent="0.25">
      <c r="A28" s="32">
        <f>IF($C28="","","A-"&amp;RIGHT("00"&amp;(ROW()-6),3))</f>
      </c>
      <c r="B28" s="31"/>
      <c r="C28" s="31"/>
      <c r="D28" s="31"/>
      <c r="E28" s="33"/>
      <c r="F28" s="33"/>
      <c r="G28" s="31"/>
      <c r="H28" s="33"/>
      <c r="I28" s="31"/>
      <c r="J28" s="34">
        <f>IF($C28="","",IF($G28="Complete","Completed",IF($G28="No longer required","Closed",IF($F28="","No due date",IF($F28&lt;TODAY(),"Overdue",IF($F28-TODAY()&lt;=14,"Due soon","On track"))))))</f>
      </c>
      <c r="K28">
        <f>IF(OR($J28="",$J28="Completed",$J28="Closed"),"",IF($F28="",99999,$F28-TODAY()))</f>
      </c>
      <c r="L28">
        <f>IF($K28="","",$K28+ROW()/1000000)</f>
      </c>
      <c r="M28">
        <f>IF($K28&lt;&gt;"",IF(M27="","• "&amp;$C28&amp;" — "&amp;$D28&amp;IF($F28="",""," (due "&amp;DAY($F28)&amp;" "&amp;CHOOSE(MONTH($F28),"Jan","Feb","Mar","Apr","May","Jun","Jul","Aug","Sep","Oct","Nov","Dec")&amp;" "&amp;YEAR($F28)&amp;")"),M27&amp;IFERROR(CHAR(10)," · ")&amp;"• "&amp;$C28&amp;" — "&amp;$D28&amp;IF($F28="",""," (due "&amp;DAY($F28)&amp;" "&amp;CHOOSE(MONTH($F28),"Jan","Feb","Mar","Apr","May","Jun","Jul","Aug","Sep","Oct","Nov","Dec")&amp;" "&amp;YEAR($F28)&amp;")")),M27)</f>
      </c>
    </row>
    <row r="29" spans="1:13" x14ac:dyDescent="0.25">
      <c r="A29" s="32">
        <f>IF($C29="","","A-"&amp;RIGHT("00"&amp;(ROW()-6),3))</f>
      </c>
      <c r="B29" s="31"/>
      <c r="C29" s="31"/>
      <c r="D29" s="31"/>
      <c r="E29" s="33"/>
      <c r="F29" s="33"/>
      <c r="G29" s="31"/>
      <c r="H29" s="33"/>
      <c r="I29" s="31"/>
      <c r="J29" s="34">
        <f>IF($C29="","",IF($G29="Complete","Completed",IF($G29="No longer required","Closed",IF($F29="","No due date",IF($F29&lt;TODAY(),"Overdue",IF($F29-TODAY()&lt;=14,"Due soon","On track"))))))</f>
      </c>
      <c r="K29">
        <f>IF(OR($J29="",$J29="Completed",$J29="Closed"),"",IF($F29="",99999,$F29-TODAY()))</f>
      </c>
      <c r="L29">
        <f>IF($K29="","",$K29+ROW()/1000000)</f>
      </c>
      <c r="M29">
        <f>IF($K29&lt;&gt;"",IF(M28="","• "&amp;$C29&amp;" — "&amp;$D29&amp;IF($F29="",""," (due "&amp;DAY($F29)&amp;" "&amp;CHOOSE(MONTH($F29),"Jan","Feb","Mar","Apr","May","Jun","Jul","Aug","Sep","Oct","Nov","Dec")&amp;" "&amp;YEAR($F29)&amp;")"),M28&amp;IFERROR(CHAR(10)," · ")&amp;"• "&amp;$C29&amp;" — "&amp;$D29&amp;IF($F29="",""," (due "&amp;DAY($F29)&amp;" "&amp;CHOOSE(MONTH($F29),"Jan","Feb","Mar","Apr","May","Jun","Jul","Aug","Sep","Oct","Nov","Dec")&amp;" "&amp;YEAR($F29)&amp;")")),M28)</f>
      </c>
    </row>
    <row r="30" spans="1:13" x14ac:dyDescent="0.25">
      <c r="A30" s="32">
        <f>IF($C30="","","A-"&amp;RIGHT("00"&amp;(ROW()-6),3))</f>
      </c>
      <c r="B30" s="31"/>
      <c r="C30" s="31"/>
      <c r="D30" s="31"/>
      <c r="E30" s="33"/>
      <c r="F30" s="33"/>
      <c r="G30" s="31"/>
      <c r="H30" s="33"/>
      <c r="I30" s="31"/>
      <c r="J30" s="34">
        <f>IF($C30="","",IF($G30="Complete","Completed",IF($G30="No longer required","Closed",IF($F30="","No due date",IF($F30&lt;TODAY(),"Overdue",IF($F30-TODAY()&lt;=14,"Due soon","On track"))))))</f>
      </c>
      <c r="K30">
        <f>IF(OR($J30="",$J30="Completed",$J30="Closed"),"",IF($F30="",99999,$F30-TODAY()))</f>
      </c>
      <c r="L30">
        <f>IF($K30="","",$K30+ROW()/1000000)</f>
      </c>
      <c r="M30">
        <f>IF($K30&lt;&gt;"",IF(M29="","• "&amp;$C30&amp;" — "&amp;$D30&amp;IF($F30="",""," (due "&amp;DAY($F30)&amp;" "&amp;CHOOSE(MONTH($F30),"Jan","Feb","Mar","Apr","May","Jun","Jul","Aug","Sep","Oct","Nov","Dec")&amp;" "&amp;YEAR($F30)&amp;")"),M29&amp;IFERROR(CHAR(10)," · ")&amp;"• "&amp;$C30&amp;" — "&amp;$D30&amp;IF($F30="",""," (due "&amp;DAY($F30)&amp;" "&amp;CHOOSE(MONTH($F30),"Jan","Feb","Mar","Apr","May","Jun","Jul","Aug","Sep","Oct","Nov","Dec")&amp;" "&amp;YEAR($F30)&amp;")")),M29)</f>
      </c>
    </row>
    <row r="31" spans="1:13" x14ac:dyDescent="0.25">
      <c r="A31" s="32">
        <f>IF($C31="","","A-"&amp;RIGHT("00"&amp;(ROW()-6),3))</f>
      </c>
      <c r="B31" s="31"/>
      <c r="C31" s="31"/>
      <c r="D31" s="31"/>
      <c r="E31" s="33"/>
      <c r="F31" s="33"/>
      <c r="G31" s="31"/>
      <c r="H31" s="33"/>
      <c r="I31" s="31"/>
      <c r="J31" s="34">
        <f>IF($C31="","",IF($G31="Complete","Completed",IF($G31="No longer required","Closed",IF($F31="","No due date",IF($F31&lt;TODAY(),"Overdue",IF($F31-TODAY()&lt;=14,"Due soon","On track"))))))</f>
      </c>
      <c r="K31">
        <f>IF(OR($J31="",$J31="Completed",$J31="Closed"),"",IF($F31="",99999,$F31-TODAY()))</f>
      </c>
      <c r="L31">
        <f>IF($K31="","",$K31+ROW()/1000000)</f>
      </c>
      <c r="M31">
        <f>IF($K31&lt;&gt;"",IF(M30="","• "&amp;$C31&amp;" — "&amp;$D31&amp;IF($F31="",""," (due "&amp;DAY($F31)&amp;" "&amp;CHOOSE(MONTH($F31),"Jan","Feb","Mar","Apr","May","Jun","Jul","Aug","Sep","Oct","Nov","Dec")&amp;" "&amp;YEAR($F31)&amp;")"),M30&amp;IFERROR(CHAR(10)," · ")&amp;"• "&amp;$C31&amp;" — "&amp;$D31&amp;IF($F31="",""," (due "&amp;DAY($F31)&amp;" "&amp;CHOOSE(MONTH($F31),"Jan","Feb","Mar","Apr","May","Jun","Jul","Aug","Sep","Oct","Nov","Dec")&amp;" "&amp;YEAR($F31)&amp;")")),M30)</f>
      </c>
    </row>
    <row r="32" spans="1:13" x14ac:dyDescent="0.25">
      <c r="A32" s="32">
        <f>IF($C32="","","A-"&amp;RIGHT("00"&amp;(ROW()-6),3))</f>
      </c>
      <c r="B32" s="31"/>
      <c r="C32" s="31"/>
      <c r="D32" s="31"/>
      <c r="E32" s="33"/>
      <c r="F32" s="33"/>
      <c r="G32" s="31"/>
      <c r="H32" s="33"/>
      <c r="I32" s="31"/>
      <c r="J32" s="34">
        <f>IF($C32="","",IF($G32="Complete","Completed",IF($G32="No longer required","Closed",IF($F32="","No due date",IF($F32&lt;TODAY(),"Overdue",IF($F32-TODAY()&lt;=14,"Due soon","On track"))))))</f>
      </c>
      <c r="K32">
        <f>IF(OR($J32="",$J32="Completed",$J32="Closed"),"",IF($F32="",99999,$F32-TODAY()))</f>
      </c>
      <c r="L32">
        <f>IF($K32="","",$K32+ROW()/1000000)</f>
      </c>
      <c r="M32">
        <f>IF($K32&lt;&gt;"",IF(M31="","• "&amp;$C32&amp;" — "&amp;$D32&amp;IF($F32="",""," (due "&amp;DAY($F32)&amp;" "&amp;CHOOSE(MONTH($F32),"Jan","Feb","Mar","Apr","May","Jun","Jul","Aug","Sep","Oct","Nov","Dec")&amp;" "&amp;YEAR($F32)&amp;")"),M31&amp;IFERROR(CHAR(10)," · ")&amp;"• "&amp;$C32&amp;" — "&amp;$D32&amp;IF($F32="",""," (due "&amp;DAY($F32)&amp;" "&amp;CHOOSE(MONTH($F32),"Jan","Feb","Mar","Apr","May","Jun","Jul","Aug","Sep","Oct","Nov","Dec")&amp;" "&amp;YEAR($F32)&amp;")")),M31)</f>
      </c>
    </row>
    <row r="33" spans="1:13" x14ac:dyDescent="0.25">
      <c r="A33" s="32">
        <f>IF($C33="","","A-"&amp;RIGHT("00"&amp;(ROW()-6),3))</f>
      </c>
      <c r="B33" s="31"/>
      <c r="C33" s="31"/>
      <c r="D33" s="31"/>
      <c r="E33" s="33"/>
      <c r="F33" s="33"/>
      <c r="G33" s="31"/>
      <c r="H33" s="33"/>
      <c r="I33" s="31"/>
      <c r="J33" s="34">
        <f>IF($C33="","",IF($G33="Complete","Completed",IF($G33="No longer required","Closed",IF($F33="","No due date",IF($F33&lt;TODAY(),"Overdue",IF($F33-TODAY()&lt;=14,"Due soon","On track"))))))</f>
      </c>
      <c r="K33">
        <f>IF(OR($J33="",$J33="Completed",$J33="Closed"),"",IF($F33="",99999,$F33-TODAY()))</f>
      </c>
      <c r="L33">
        <f>IF($K33="","",$K33+ROW()/1000000)</f>
      </c>
      <c r="M33">
        <f>IF($K33&lt;&gt;"",IF(M32="","• "&amp;$C33&amp;" — "&amp;$D33&amp;IF($F33="",""," (due "&amp;DAY($F33)&amp;" "&amp;CHOOSE(MONTH($F33),"Jan","Feb","Mar","Apr","May","Jun","Jul","Aug","Sep","Oct","Nov","Dec")&amp;" "&amp;YEAR($F33)&amp;")"),M32&amp;IFERROR(CHAR(10)," · ")&amp;"• "&amp;$C33&amp;" — "&amp;$D33&amp;IF($F33="",""," (due "&amp;DAY($F33)&amp;" "&amp;CHOOSE(MONTH($F33),"Jan","Feb","Mar","Apr","May","Jun","Jul","Aug","Sep","Oct","Nov","Dec")&amp;" "&amp;YEAR($F33)&amp;")")),M32)</f>
      </c>
    </row>
    <row r="34" spans="1:13" x14ac:dyDescent="0.25">
      <c r="A34" s="32">
        <f>IF($C34="","","A-"&amp;RIGHT("00"&amp;(ROW()-6),3))</f>
      </c>
      <c r="B34" s="31"/>
      <c r="C34" s="31"/>
      <c r="D34" s="31"/>
      <c r="E34" s="33"/>
      <c r="F34" s="33"/>
      <c r="G34" s="31"/>
      <c r="H34" s="33"/>
      <c r="I34" s="31"/>
      <c r="J34" s="34">
        <f>IF($C34="","",IF($G34="Complete","Completed",IF($G34="No longer required","Closed",IF($F34="","No due date",IF($F34&lt;TODAY(),"Overdue",IF($F34-TODAY()&lt;=14,"Due soon","On track"))))))</f>
      </c>
      <c r="K34">
        <f>IF(OR($J34="",$J34="Completed",$J34="Closed"),"",IF($F34="",99999,$F34-TODAY()))</f>
      </c>
      <c r="L34">
        <f>IF($K34="","",$K34+ROW()/1000000)</f>
      </c>
      <c r="M34">
        <f>IF($K34&lt;&gt;"",IF(M33="","• "&amp;$C34&amp;" — "&amp;$D34&amp;IF($F34="",""," (due "&amp;DAY($F34)&amp;" "&amp;CHOOSE(MONTH($F34),"Jan","Feb","Mar","Apr","May","Jun","Jul","Aug","Sep","Oct","Nov","Dec")&amp;" "&amp;YEAR($F34)&amp;")"),M33&amp;IFERROR(CHAR(10)," · ")&amp;"• "&amp;$C34&amp;" — "&amp;$D34&amp;IF($F34="",""," (due "&amp;DAY($F34)&amp;" "&amp;CHOOSE(MONTH($F34),"Jan","Feb","Mar","Apr","May","Jun","Jul","Aug","Sep","Oct","Nov","Dec")&amp;" "&amp;YEAR($F34)&amp;")")),M33)</f>
      </c>
    </row>
    <row r="35" spans="1:13" x14ac:dyDescent="0.25">
      <c r="A35" s="32">
        <f>IF($C35="","","A-"&amp;RIGHT("00"&amp;(ROW()-6),3))</f>
      </c>
      <c r="B35" s="31"/>
      <c r="C35" s="31"/>
      <c r="D35" s="31"/>
      <c r="E35" s="33"/>
      <c r="F35" s="33"/>
      <c r="G35" s="31"/>
      <c r="H35" s="33"/>
      <c r="I35" s="31"/>
      <c r="J35" s="34">
        <f>IF($C35="","",IF($G35="Complete","Completed",IF($G35="No longer required","Closed",IF($F35="","No due date",IF($F35&lt;TODAY(),"Overdue",IF($F35-TODAY()&lt;=14,"Due soon","On track"))))))</f>
      </c>
      <c r="K35">
        <f>IF(OR($J35="",$J35="Completed",$J35="Closed"),"",IF($F35="",99999,$F35-TODAY()))</f>
      </c>
      <c r="L35">
        <f>IF($K35="","",$K35+ROW()/1000000)</f>
      </c>
      <c r="M35">
        <f>IF($K35&lt;&gt;"",IF(M34="","• "&amp;$C35&amp;" — "&amp;$D35&amp;IF($F35="",""," (due "&amp;DAY($F35)&amp;" "&amp;CHOOSE(MONTH($F35),"Jan","Feb","Mar","Apr","May","Jun","Jul","Aug","Sep","Oct","Nov","Dec")&amp;" "&amp;YEAR($F35)&amp;")"),M34&amp;IFERROR(CHAR(10)," · ")&amp;"• "&amp;$C35&amp;" — "&amp;$D35&amp;IF($F35="",""," (due "&amp;DAY($F35)&amp;" "&amp;CHOOSE(MONTH($F35),"Jan","Feb","Mar","Apr","May","Jun","Jul","Aug","Sep","Oct","Nov","Dec")&amp;" "&amp;YEAR($F35)&amp;")")),M34)</f>
      </c>
    </row>
    <row r="36" spans="1:13" x14ac:dyDescent="0.25">
      <c r="A36" s="32">
        <f>IF($C36="","","A-"&amp;RIGHT("00"&amp;(ROW()-6),3))</f>
      </c>
      <c r="B36" s="31"/>
      <c r="C36" s="31"/>
      <c r="D36" s="31"/>
      <c r="E36" s="33"/>
      <c r="F36" s="33"/>
      <c r="G36" s="31"/>
      <c r="H36" s="33"/>
      <c r="I36" s="31"/>
      <c r="J36" s="34">
        <f>IF($C36="","",IF($G36="Complete","Completed",IF($G36="No longer required","Closed",IF($F36="","No due date",IF($F36&lt;TODAY(),"Overdue",IF($F36-TODAY()&lt;=14,"Due soon","On track"))))))</f>
      </c>
      <c r="K36">
        <f>IF(OR($J36="",$J36="Completed",$J36="Closed"),"",IF($F36="",99999,$F36-TODAY()))</f>
      </c>
      <c r="L36">
        <f>IF($K36="","",$K36+ROW()/1000000)</f>
      </c>
      <c r="M36">
        <f>IF($K36&lt;&gt;"",IF(M35="","• "&amp;$C36&amp;" — "&amp;$D36&amp;IF($F36="",""," (due "&amp;DAY($F36)&amp;" "&amp;CHOOSE(MONTH($F36),"Jan","Feb","Mar","Apr","May","Jun","Jul","Aug","Sep","Oct","Nov","Dec")&amp;" "&amp;YEAR($F36)&amp;")"),M35&amp;IFERROR(CHAR(10)," · ")&amp;"• "&amp;$C36&amp;" — "&amp;$D36&amp;IF($F36="",""," (due "&amp;DAY($F36)&amp;" "&amp;CHOOSE(MONTH($F36),"Jan","Feb","Mar","Apr","May","Jun","Jul","Aug","Sep","Oct","Nov","Dec")&amp;" "&amp;YEAR($F36)&amp;")")),M35)</f>
      </c>
    </row>
    <row r="37" spans="1:13" x14ac:dyDescent="0.25">
      <c r="A37" s="32">
        <f>IF($C37="","","A-"&amp;RIGHT("00"&amp;(ROW()-6),3))</f>
      </c>
      <c r="B37" s="31"/>
      <c r="C37" s="31"/>
      <c r="D37" s="31"/>
      <c r="E37" s="33"/>
      <c r="F37" s="33"/>
      <c r="G37" s="31"/>
      <c r="H37" s="33"/>
      <c r="I37" s="31"/>
      <c r="J37" s="34">
        <f>IF($C37="","",IF($G37="Complete","Completed",IF($G37="No longer required","Closed",IF($F37="","No due date",IF($F37&lt;TODAY(),"Overdue",IF($F37-TODAY()&lt;=14,"Due soon","On track"))))))</f>
      </c>
      <c r="K37">
        <f>IF(OR($J37="",$J37="Completed",$J37="Closed"),"",IF($F37="",99999,$F37-TODAY()))</f>
      </c>
      <c r="L37">
        <f>IF($K37="","",$K37+ROW()/1000000)</f>
      </c>
      <c r="M37">
        <f>IF($K37&lt;&gt;"",IF(M36="","• "&amp;$C37&amp;" — "&amp;$D37&amp;IF($F37="",""," (due "&amp;DAY($F37)&amp;" "&amp;CHOOSE(MONTH($F37),"Jan","Feb","Mar","Apr","May","Jun","Jul","Aug","Sep","Oct","Nov","Dec")&amp;" "&amp;YEAR($F37)&amp;")"),M36&amp;IFERROR(CHAR(10)," · ")&amp;"• "&amp;$C37&amp;" — "&amp;$D37&amp;IF($F37="",""," (due "&amp;DAY($F37)&amp;" "&amp;CHOOSE(MONTH($F37),"Jan","Feb","Mar","Apr","May","Jun","Jul","Aug","Sep","Oct","Nov","Dec")&amp;" "&amp;YEAR($F37)&amp;")")),M36)</f>
      </c>
    </row>
    <row r="38" spans="1:13" x14ac:dyDescent="0.25">
      <c r="A38" s="32">
        <f>IF($C38="","","A-"&amp;RIGHT("00"&amp;(ROW()-6),3))</f>
      </c>
      <c r="B38" s="31"/>
      <c r="C38" s="31"/>
      <c r="D38" s="31"/>
      <c r="E38" s="33"/>
      <c r="F38" s="33"/>
      <c r="G38" s="31"/>
      <c r="H38" s="33"/>
      <c r="I38" s="31"/>
      <c r="J38" s="34">
        <f>IF($C38="","",IF($G38="Complete","Completed",IF($G38="No longer required","Closed",IF($F38="","No due date",IF($F38&lt;TODAY(),"Overdue",IF($F38-TODAY()&lt;=14,"Due soon","On track"))))))</f>
      </c>
      <c r="K38">
        <f>IF(OR($J38="",$J38="Completed",$J38="Closed"),"",IF($F38="",99999,$F38-TODAY()))</f>
      </c>
      <c r="L38">
        <f>IF($K38="","",$K38+ROW()/1000000)</f>
      </c>
      <c r="M38">
        <f>IF($K38&lt;&gt;"",IF(M37="","• "&amp;$C38&amp;" — "&amp;$D38&amp;IF($F38="",""," (due "&amp;DAY($F38)&amp;" "&amp;CHOOSE(MONTH($F38),"Jan","Feb","Mar","Apr","May","Jun","Jul","Aug","Sep","Oct","Nov","Dec")&amp;" "&amp;YEAR($F38)&amp;")"),M37&amp;IFERROR(CHAR(10)," · ")&amp;"• "&amp;$C38&amp;" — "&amp;$D38&amp;IF($F38="",""," (due "&amp;DAY($F38)&amp;" "&amp;CHOOSE(MONTH($F38),"Jan","Feb","Mar","Apr","May","Jun","Jul","Aug","Sep","Oct","Nov","Dec")&amp;" "&amp;YEAR($F38)&amp;")")),M37)</f>
      </c>
    </row>
    <row r="39" spans="1:13" x14ac:dyDescent="0.25">
      <c r="A39" s="32">
        <f>IF($C39="","","A-"&amp;RIGHT("00"&amp;(ROW()-6),3))</f>
      </c>
      <c r="B39" s="31"/>
      <c r="C39" s="31"/>
      <c r="D39" s="31"/>
      <c r="E39" s="33"/>
      <c r="F39" s="33"/>
      <c r="G39" s="31"/>
      <c r="H39" s="33"/>
      <c r="I39" s="31"/>
      <c r="J39" s="34">
        <f>IF($C39="","",IF($G39="Complete","Completed",IF($G39="No longer required","Closed",IF($F39="","No due date",IF($F39&lt;TODAY(),"Overdue",IF($F39-TODAY()&lt;=14,"Due soon","On track"))))))</f>
      </c>
      <c r="K39">
        <f>IF(OR($J39="",$J39="Completed",$J39="Closed"),"",IF($F39="",99999,$F39-TODAY()))</f>
      </c>
      <c r="L39">
        <f>IF($K39="","",$K39+ROW()/1000000)</f>
      </c>
      <c r="M39">
        <f>IF($K39&lt;&gt;"",IF(M38="","• "&amp;$C39&amp;" — "&amp;$D39&amp;IF($F39="",""," (due "&amp;DAY($F39)&amp;" "&amp;CHOOSE(MONTH($F39),"Jan","Feb","Mar","Apr","May","Jun","Jul","Aug","Sep","Oct","Nov","Dec")&amp;" "&amp;YEAR($F39)&amp;")"),M38&amp;IFERROR(CHAR(10)," · ")&amp;"• "&amp;$C39&amp;" — "&amp;$D39&amp;IF($F39="",""," (due "&amp;DAY($F39)&amp;" "&amp;CHOOSE(MONTH($F39),"Jan","Feb","Mar","Apr","May","Jun","Jul","Aug","Sep","Oct","Nov","Dec")&amp;" "&amp;YEAR($F39)&amp;")")),M38)</f>
      </c>
    </row>
    <row r="40" spans="1:13" x14ac:dyDescent="0.25">
      <c r="A40" s="32">
        <f>IF($C40="","","A-"&amp;RIGHT("00"&amp;(ROW()-6),3))</f>
      </c>
      <c r="B40" s="31"/>
      <c r="C40" s="31"/>
      <c r="D40" s="31"/>
      <c r="E40" s="33"/>
      <c r="F40" s="33"/>
      <c r="G40" s="31"/>
      <c r="H40" s="33"/>
      <c r="I40" s="31"/>
      <c r="J40" s="34">
        <f>IF($C40="","",IF($G40="Complete","Completed",IF($G40="No longer required","Closed",IF($F40="","No due date",IF($F40&lt;TODAY(),"Overdue",IF($F40-TODAY()&lt;=14,"Due soon","On track"))))))</f>
      </c>
      <c r="K40">
        <f>IF(OR($J40="",$J40="Completed",$J40="Closed"),"",IF($F40="",99999,$F40-TODAY()))</f>
      </c>
      <c r="L40">
        <f>IF($K40="","",$K40+ROW()/1000000)</f>
      </c>
      <c r="M40">
        <f>IF($K40&lt;&gt;"",IF(M39="","• "&amp;$C40&amp;" — "&amp;$D40&amp;IF($F40="",""," (due "&amp;DAY($F40)&amp;" "&amp;CHOOSE(MONTH($F40),"Jan","Feb","Mar","Apr","May","Jun","Jul","Aug","Sep","Oct","Nov","Dec")&amp;" "&amp;YEAR($F40)&amp;")"),M39&amp;IFERROR(CHAR(10)," · ")&amp;"• "&amp;$C40&amp;" — "&amp;$D40&amp;IF($F40="",""," (due "&amp;DAY($F40)&amp;" "&amp;CHOOSE(MONTH($F40),"Jan","Feb","Mar","Apr","May","Jun","Jul","Aug","Sep","Oct","Nov","Dec")&amp;" "&amp;YEAR($F40)&amp;")")),M39)</f>
      </c>
    </row>
    <row r="41" spans="1:13" x14ac:dyDescent="0.25">
      <c r="A41" s="32">
        <f>IF($C41="","","A-"&amp;RIGHT("00"&amp;(ROW()-6),3))</f>
      </c>
      <c r="B41" s="31"/>
      <c r="C41" s="31"/>
      <c r="D41" s="31"/>
      <c r="E41" s="33"/>
      <c r="F41" s="33"/>
      <c r="G41" s="31"/>
      <c r="H41" s="33"/>
      <c r="I41" s="31"/>
      <c r="J41" s="34">
        <f>IF($C41="","",IF($G41="Complete","Completed",IF($G41="No longer required","Closed",IF($F41="","No due date",IF($F41&lt;TODAY(),"Overdue",IF($F41-TODAY()&lt;=14,"Due soon","On track"))))))</f>
      </c>
      <c r="K41">
        <f>IF(OR($J41="",$J41="Completed",$J41="Closed"),"",IF($F41="",99999,$F41-TODAY()))</f>
      </c>
      <c r="L41">
        <f>IF($K41="","",$K41+ROW()/1000000)</f>
      </c>
      <c r="M41">
        <f>IF($K41&lt;&gt;"",IF(M40="","• "&amp;$C41&amp;" — "&amp;$D41&amp;IF($F41="",""," (due "&amp;DAY($F41)&amp;" "&amp;CHOOSE(MONTH($F41),"Jan","Feb","Mar","Apr","May","Jun","Jul","Aug","Sep","Oct","Nov","Dec")&amp;" "&amp;YEAR($F41)&amp;")"),M40&amp;IFERROR(CHAR(10)," · ")&amp;"• "&amp;$C41&amp;" — "&amp;$D41&amp;IF($F41="",""," (due "&amp;DAY($F41)&amp;" "&amp;CHOOSE(MONTH($F41),"Jan","Feb","Mar","Apr","May","Jun","Jul","Aug","Sep","Oct","Nov","Dec")&amp;" "&amp;YEAR($F41)&amp;")")),M40)</f>
      </c>
    </row>
    <row r="42" spans="1:13" x14ac:dyDescent="0.25">
      <c r="A42" s="32">
        <f>IF($C42="","","A-"&amp;RIGHT("00"&amp;(ROW()-6),3))</f>
      </c>
      <c r="B42" s="31"/>
      <c r="C42" s="31"/>
      <c r="D42" s="31"/>
      <c r="E42" s="33"/>
      <c r="F42" s="33"/>
      <c r="G42" s="31"/>
      <c r="H42" s="33"/>
      <c r="I42" s="31"/>
      <c r="J42" s="34">
        <f>IF($C42="","",IF($G42="Complete","Completed",IF($G42="No longer required","Closed",IF($F42="","No due date",IF($F42&lt;TODAY(),"Overdue",IF($F42-TODAY()&lt;=14,"Due soon","On track"))))))</f>
      </c>
      <c r="K42">
        <f>IF(OR($J42="",$J42="Completed",$J42="Closed"),"",IF($F42="",99999,$F42-TODAY()))</f>
      </c>
      <c r="L42">
        <f>IF($K42="","",$K42+ROW()/1000000)</f>
      </c>
      <c r="M42">
        <f>IF($K42&lt;&gt;"",IF(M41="","• "&amp;$C42&amp;" — "&amp;$D42&amp;IF($F42="",""," (due "&amp;DAY($F42)&amp;" "&amp;CHOOSE(MONTH($F42),"Jan","Feb","Mar","Apr","May","Jun","Jul","Aug","Sep","Oct","Nov","Dec")&amp;" "&amp;YEAR($F42)&amp;")"),M41&amp;IFERROR(CHAR(10)," · ")&amp;"• "&amp;$C42&amp;" — "&amp;$D42&amp;IF($F42="",""," (due "&amp;DAY($F42)&amp;" "&amp;CHOOSE(MONTH($F42),"Jan","Feb","Mar","Apr","May","Jun","Jul","Aug","Sep","Oct","Nov","Dec")&amp;" "&amp;YEAR($F42)&amp;")")),M41)</f>
      </c>
    </row>
    <row r="43" spans="1:13" x14ac:dyDescent="0.25">
      <c r="A43" s="32">
        <f>IF($C43="","","A-"&amp;RIGHT("00"&amp;(ROW()-6),3))</f>
      </c>
      <c r="B43" s="31"/>
      <c r="C43" s="31"/>
      <c r="D43" s="31"/>
      <c r="E43" s="33"/>
      <c r="F43" s="33"/>
      <c r="G43" s="31"/>
      <c r="H43" s="33"/>
      <c r="I43" s="31"/>
      <c r="J43" s="34">
        <f>IF($C43="","",IF($G43="Complete","Completed",IF($G43="No longer required","Closed",IF($F43="","No due date",IF($F43&lt;TODAY(),"Overdue",IF($F43-TODAY()&lt;=14,"Due soon","On track"))))))</f>
      </c>
      <c r="K43">
        <f>IF(OR($J43="",$J43="Completed",$J43="Closed"),"",IF($F43="",99999,$F43-TODAY()))</f>
      </c>
      <c r="L43">
        <f>IF($K43="","",$K43+ROW()/1000000)</f>
      </c>
      <c r="M43">
        <f>IF($K43&lt;&gt;"",IF(M42="","• "&amp;$C43&amp;" — "&amp;$D43&amp;IF($F43="",""," (due "&amp;DAY($F43)&amp;" "&amp;CHOOSE(MONTH($F43),"Jan","Feb","Mar","Apr","May","Jun","Jul","Aug","Sep","Oct","Nov","Dec")&amp;" "&amp;YEAR($F43)&amp;")"),M42&amp;IFERROR(CHAR(10)," · ")&amp;"• "&amp;$C43&amp;" — "&amp;$D43&amp;IF($F43="",""," (due "&amp;DAY($F43)&amp;" "&amp;CHOOSE(MONTH($F43),"Jan","Feb","Mar","Apr","May","Jun","Jul","Aug","Sep","Oct","Nov","Dec")&amp;" "&amp;YEAR($F43)&amp;")")),M42)</f>
      </c>
    </row>
    <row r="44" spans="1:13" x14ac:dyDescent="0.25">
      <c r="A44" s="32">
        <f>IF($C44="","","A-"&amp;RIGHT("00"&amp;(ROW()-6),3))</f>
      </c>
      <c r="B44" s="31"/>
      <c r="C44" s="31"/>
      <c r="D44" s="31"/>
      <c r="E44" s="33"/>
      <c r="F44" s="33"/>
      <c r="G44" s="31"/>
      <c r="H44" s="33"/>
      <c r="I44" s="31"/>
      <c r="J44" s="34">
        <f>IF($C44="","",IF($G44="Complete","Completed",IF($G44="No longer required","Closed",IF($F44="","No due date",IF($F44&lt;TODAY(),"Overdue",IF($F44-TODAY()&lt;=14,"Due soon","On track"))))))</f>
      </c>
      <c r="K44">
        <f>IF(OR($J44="",$J44="Completed",$J44="Closed"),"",IF($F44="",99999,$F44-TODAY()))</f>
      </c>
      <c r="L44">
        <f>IF($K44="","",$K44+ROW()/1000000)</f>
      </c>
      <c r="M44">
        <f>IF($K44&lt;&gt;"",IF(M43="","• "&amp;$C44&amp;" — "&amp;$D44&amp;IF($F44="",""," (due "&amp;DAY($F44)&amp;" "&amp;CHOOSE(MONTH($F44),"Jan","Feb","Mar","Apr","May","Jun","Jul","Aug","Sep","Oct","Nov","Dec")&amp;" "&amp;YEAR($F44)&amp;")"),M43&amp;IFERROR(CHAR(10)," · ")&amp;"• "&amp;$C44&amp;" — "&amp;$D44&amp;IF($F44="",""," (due "&amp;DAY($F44)&amp;" "&amp;CHOOSE(MONTH($F44),"Jan","Feb","Mar","Apr","May","Jun","Jul","Aug","Sep","Oct","Nov","Dec")&amp;" "&amp;YEAR($F44)&amp;")")),M43)</f>
      </c>
    </row>
    <row r="45" spans="1:13" x14ac:dyDescent="0.25">
      <c r="A45" s="32">
        <f>IF($C45="","","A-"&amp;RIGHT("00"&amp;(ROW()-6),3))</f>
      </c>
      <c r="B45" s="31"/>
      <c r="C45" s="31"/>
      <c r="D45" s="31"/>
      <c r="E45" s="33"/>
      <c r="F45" s="33"/>
      <c r="G45" s="31"/>
      <c r="H45" s="33"/>
      <c r="I45" s="31"/>
      <c r="J45" s="34">
        <f>IF($C45="","",IF($G45="Complete","Completed",IF($G45="No longer required","Closed",IF($F45="","No due date",IF($F45&lt;TODAY(),"Overdue",IF($F45-TODAY()&lt;=14,"Due soon","On track"))))))</f>
      </c>
      <c r="K45">
        <f>IF(OR($J45="",$J45="Completed",$J45="Closed"),"",IF($F45="",99999,$F45-TODAY()))</f>
      </c>
      <c r="L45">
        <f>IF($K45="","",$K45+ROW()/1000000)</f>
      </c>
      <c r="M45">
        <f>IF($K45&lt;&gt;"",IF(M44="","• "&amp;$C45&amp;" — "&amp;$D45&amp;IF($F45="",""," (due "&amp;DAY($F45)&amp;" "&amp;CHOOSE(MONTH($F45),"Jan","Feb","Mar","Apr","May","Jun","Jul","Aug","Sep","Oct","Nov","Dec")&amp;" "&amp;YEAR($F45)&amp;")"),M44&amp;IFERROR(CHAR(10)," · ")&amp;"• "&amp;$C45&amp;" — "&amp;$D45&amp;IF($F45="",""," (due "&amp;DAY($F45)&amp;" "&amp;CHOOSE(MONTH($F45),"Jan","Feb","Mar","Apr","May","Jun","Jul","Aug","Sep","Oct","Nov","Dec")&amp;" "&amp;YEAR($F45)&amp;")")),M44)</f>
      </c>
    </row>
    <row r="46" spans="1:13" x14ac:dyDescent="0.25">
      <c r="A46" s="32">
        <f>IF($C46="","","A-"&amp;RIGHT("00"&amp;(ROW()-6),3))</f>
      </c>
      <c r="B46" s="31"/>
      <c r="C46" s="31"/>
      <c r="D46" s="31"/>
      <c r="E46" s="33"/>
      <c r="F46" s="33"/>
      <c r="G46" s="31"/>
      <c r="H46" s="33"/>
      <c r="I46" s="31"/>
      <c r="J46" s="34">
        <f>IF($C46="","",IF($G46="Complete","Completed",IF($G46="No longer required","Closed",IF($F46="","No due date",IF($F46&lt;TODAY(),"Overdue",IF($F46-TODAY()&lt;=14,"Due soon","On track"))))))</f>
      </c>
      <c r="K46">
        <f>IF(OR($J46="",$J46="Completed",$J46="Closed"),"",IF($F46="",99999,$F46-TODAY()))</f>
      </c>
      <c r="L46">
        <f>IF($K46="","",$K46+ROW()/1000000)</f>
      </c>
      <c r="M46">
        <f>IF($K46&lt;&gt;"",IF(M45="","• "&amp;$C46&amp;" — "&amp;$D46&amp;IF($F46="",""," (due "&amp;DAY($F46)&amp;" "&amp;CHOOSE(MONTH($F46),"Jan","Feb","Mar","Apr","May","Jun","Jul","Aug","Sep","Oct","Nov","Dec")&amp;" "&amp;YEAR($F46)&amp;")"),M45&amp;IFERROR(CHAR(10)," · ")&amp;"• "&amp;$C46&amp;" — "&amp;$D46&amp;IF($F46="",""," (due "&amp;DAY($F46)&amp;" "&amp;CHOOSE(MONTH($F46),"Jan","Feb","Mar","Apr","May","Jun","Jul","Aug","Sep","Oct","Nov","Dec")&amp;" "&amp;YEAR($F46)&amp;")")),M45)</f>
      </c>
    </row>
    <row r="47" spans="1:13" x14ac:dyDescent="0.25">
      <c r="A47" s="32">
        <f>IF($C47="","","A-"&amp;RIGHT("00"&amp;(ROW()-6),3))</f>
      </c>
      <c r="B47" s="31"/>
      <c r="C47" s="31"/>
      <c r="D47" s="31"/>
      <c r="E47" s="33"/>
      <c r="F47" s="33"/>
      <c r="G47" s="31"/>
      <c r="H47" s="33"/>
      <c r="I47" s="31"/>
      <c r="J47" s="34">
        <f>IF($C47="","",IF($G47="Complete","Completed",IF($G47="No longer required","Closed",IF($F47="","No due date",IF($F47&lt;TODAY(),"Overdue",IF($F47-TODAY()&lt;=14,"Due soon","On track"))))))</f>
      </c>
      <c r="K47">
        <f>IF(OR($J47="",$J47="Completed",$J47="Closed"),"",IF($F47="",99999,$F47-TODAY()))</f>
      </c>
      <c r="L47">
        <f>IF($K47="","",$K47+ROW()/1000000)</f>
      </c>
      <c r="M47">
        <f>IF($K47&lt;&gt;"",IF(M46="","• "&amp;$C47&amp;" — "&amp;$D47&amp;IF($F47="",""," (due "&amp;DAY($F47)&amp;" "&amp;CHOOSE(MONTH($F47),"Jan","Feb","Mar","Apr","May","Jun","Jul","Aug","Sep","Oct","Nov","Dec")&amp;" "&amp;YEAR($F47)&amp;")"),M46&amp;IFERROR(CHAR(10)," · ")&amp;"• "&amp;$C47&amp;" — "&amp;$D47&amp;IF($F47="",""," (due "&amp;DAY($F47)&amp;" "&amp;CHOOSE(MONTH($F47),"Jan","Feb","Mar","Apr","May","Jun","Jul","Aug","Sep","Oct","Nov","Dec")&amp;" "&amp;YEAR($F47)&amp;")")),M46)</f>
      </c>
    </row>
    <row r="48" spans="1:13" x14ac:dyDescent="0.25">
      <c r="A48" s="32">
        <f>IF($C48="","","A-"&amp;RIGHT("00"&amp;(ROW()-6),3))</f>
      </c>
      <c r="B48" s="31"/>
      <c r="C48" s="31"/>
      <c r="D48" s="31"/>
      <c r="E48" s="33"/>
      <c r="F48" s="33"/>
      <c r="G48" s="31"/>
      <c r="H48" s="33"/>
      <c r="I48" s="31"/>
      <c r="J48" s="34">
        <f>IF($C48="","",IF($G48="Complete","Completed",IF($G48="No longer required","Closed",IF($F48="","No due date",IF($F48&lt;TODAY(),"Overdue",IF($F48-TODAY()&lt;=14,"Due soon","On track"))))))</f>
      </c>
      <c r="K48">
        <f>IF(OR($J48="",$J48="Completed",$J48="Closed"),"",IF($F48="",99999,$F48-TODAY()))</f>
      </c>
      <c r="L48">
        <f>IF($K48="","",$K48+ROW()/1000000)</f>
      </c>
      <c r="M48">
        <f>IF($K48&lt;&gt;"",IF(M47="","• "&amp;$C48&amp;" — "&amp;$D48&amp;IF($F48="",""," (due "&amp;DAY($F48)&amp;" "&amp;CHOOSE(MONTH($F48),"Jan","Feb","Mar","Apr","May","Jun","Jul","Aug","Sep","Oct","Nov","Dec")&amp;" "&amp;YEAR($F48)&amp;")"),M47&amp;IFERROR(CHAR(10)," · ")&amp;"• "&amp;$C48&amp;" — "&amp;$D48&amp;IF($F48="",""," (due "&amp;DAY($F48)&amp;" "&amp;CHOOSE(MONTH($F48),"Jan","Feb","Mar","Apr","May","Jun","Jul","Aug","Sep","Oct","Nov","Dec")&amp;" "&amp;YEAR($F48)&amp;")")),M47)</f>
      </c>
    </row>
    <row r="49" spans="1:13" x14ac:dyDescent="0.25">
      <c r="A49" s="32">
        <f>IF($C49="","","A-"&amp;RIGHT("00"&amp;(ROW()-6),3))</f>
      </c>
      <c r="B49" s="31"/>
      <c r="C49" s="31"/>
      <c r="D49" s="31"/>
      <c r="E49" s="33"/>
      <c r="F49" s="33"/>
      <c r="G49" s="31"/>
      <c r="H49" s="33"/>
      <c r="I49" s="31"/>
      <c r="J49" s="34">
        <f>IF($C49="","",IF($G49="Complete","Completed",IF($G49="No longer required","Closed",IF($F49="","No due date",IF($F49&lt;TODAY(),"Overdue",IF($F49-TODAY()&lt;=14,"Due soon","On track"))))))</f>
      </c>
      <c r="K49">
        <f>IF(OR($J49="",$J49="Completed",$J49="Closed"),"",IF($F49="",99999,$F49-TODAY()))</f>
      </c>
      <c r="L49">
        <f>IF($K49="","",$K49+ROW()/1000000)</f>
      </c>
      <c r="M49">
        <f>IF($K49&lt;&gt;"",IF(M48="","• "&amp;$C49&amp;" — "&amp;$D49&amp;IF($F49="",""," (due "&amp;DAY($F49)&amp;" "&amp;CHOOSE(MONTH($F49),"Jan","Feb","Mar","Apr","May","Jun","Jul","Aug","Sep","Oct","Nov","Dec")&amp;" "&amp;YEAR($F49)&amp;")"),M48&amp;IFERROR(CHAR(10)," · ")&amp;"• "&amp;$C49&amp;" — "&amp;$D49&amp;IF($F49="",""," (due "&amp;DAY($F49)&amp;" "&amp;CHOOSE(MONTH($F49),"Jan","Feb","Mar","Apr","May","Jun","Jul","Aug","Sep","Oct","Nov","Dec")&amp;" "&amp;YEAR($F49)&amp;")")),M48)</f>
      </c>
    </row>
    <row r="50" spans="1:13" x14ac:dyDescent="0.25">
      <c r="A50" s="32">
        <f>IF($C50="","","A-"&amp;RIGHT("00"&amp;(ROW()-6),3))</f>
      </c>
      <c r="B50" s="31"/>
      <c r="C50" s="31"/>
      <c r="D50" s="31"/>
      <c r="E50" s="33"/>
      <c r="F50" s="33"/>
      <c r="G50" s="31"/>
      <c r="H50" s="33"/>
      <c r="I50" s="31"/>
      <c r="J50" s="34">
        <f>IF($C50="","",IF($G50="Complete","Completed",IF($G50="No longer required","Closed",IF($F50="","No due date",IF($F50&lt;TODAY(),"Overdue",IF($F50-TODAY()&lt;=14,"Due soon","On track"))))))</f>
      </c>
      <c r="K50">
        <f>IF(OR($J50="",$J50="Completed",$J50="Closed"),"",IF($F50="",99999,$F50-TODAY()))</f>
      </c>
      <c r="L50">
        <f>IF($K50="","",$K50+ROW()/1000000)</f>
      </c>
      <c r="M50">
        <f>IF($K50&lt;&gt;"",IF(M49="","• "&amp;$C50&amp;" — "&amp;$D50&amp;IF($F50="",""," (due "&amp;DAY($F50)&amp;" "&amp;CHOOSE(MONTH($F50),"Jan","Feb","Mar","Apr","May","Jun","Jul","Aug","Sep","Oct","Nov","Dec")&amp;" "&amp;YEAR($F50)&amp;")"),M49&amp;IFERROR(CHAR(10)," · ")&amp;"• "&amp;$C50&amp;" — "&amp;$D50&amp;IF($F50="",""," (due "&amp;DAY($F50)&amp;" "&amp;CHOOSE(MONTH($F50),"Jan","Feb","Mar","Apr","May","Jun","Jul","Aug","Sep","Oct","Nov","Dec")&amp;" "&amp;YEAR($F50)&amp;")")),M49)</f>
      </c>
    </row>
    <row r="51" spans="1:13" x14ac:dyDescent="0.25">
      <c r="A51" s="32">
        <f>IF($C51="","","A-"&amp;RIGHT("00"&amp;(ROW()-6),3))</f>
      </c>
      <c r="B51" s="31"/>
      <c r="C51" s="31"/>
      <c r="D51" s="31"/>
      <c r="E51" s="33"/>
      <c r="F51" s="33"/>
      <c r="G51" s="31"/>
      <c r="H51" s="33"/>
      <c r="I51" s="31"/>
      <c r="J51" s="34">
        <f>IF($C51="","",IF($G51="Complete","Completed",IF($G51="No longer required","Closed",IF($F51="","No due date",IF($F51&lt;TODAY(),"Overdue",IF($F51-TODAY()&lt;=14,"Due soon","On track"))))))</f>
      </c>
      <c r="K51">
        <f>IF(OR($J51="",$J51="Completed",$J51="Closed"),"",IF($F51="",99999,$F51-TODAY()))</f>
      </c>
      <c r="L51">
        <f>IF($K51="","",$K51+ROW()/1000000)</f>
      </c>
      <c r="M51">
        <f>IF($K51&lt;&gt;"",IF(M50="","• "&amp;$C51&amp;" — "&amp;$D51&amp;IF($F51="",""," (due "&amp;DAY($F51)&amp;" "&amp;CHOOSE(MONTH($F51),"Jan","Feb","Mar","Apr","May","Jun","Jul","Aug","Sep","Oct","Nov","Dec")&amp;" "&amp;YEAR($F51)&amp;")"),M50&amp;IFERROR(CHAR(10)," · ")&amp;"• "&amp;$C51&amp;" — "&amp;$D51&amp;IF($F51="",""," (due "&amp;DAY($F51)&amp;" "&amp;CHOOSE(MONTH($F51),"Jan","Feb","Mar","Apr","May","Jun","Jul","Aug","Sep","Oct","Nov","Dec")&amp;" "&amp;YEAR($F51)&amp;")")),M50)</f>
      </c>
    </row>
    <row r="52" spans="1:13" x14ac:dyDescent="0.25">
      <c r="A52" s="32">
        <f>IF($C52="","","A-"&amp;RIGHT("00"&amp;(ROW()-6),3))</f>
      </c>
      <c r="B52" s="31"/>
      <c r="C52" s="31"/>
      <c r="D52" s="31"/>
      <c r="E52" s="33"/>
      <c r="F52" s="33"/>
      <c r="G52" s="31"/>
      <c r="H52" s="33"/>
      <c r="I52" s="31"/>
      <c r="J52" s="34">
        <f>IF($C52="","",IF($G52="Complete","Completed",IF($G52="No longer required","Closed",IF($F52="","No due date",IF($F52&lt;TODAY(),"Overdue",IF($F52-TODAY()&lt;=14,"Due soon","On track"))))))</f>
      </c>
      <c r="K52">
        <f>IF(OR($J52="",$J52="Completed",$J52="Closed"),"",IF($F52="",99999,$F52-TODAY()))</f>
      </c>
      <c r="L52">
        <f>IF($K52="","",$K52+ROW()/1000000)</f>
      </c>
      <c r="M52">
        <f>IF($K52&lt;&gt;"",IF(M51="","• "&amp;$C52&amp;" — "&amp;$D52&amp;IF($F52="",""," (due "&amp;DAY($F52)&amp;" "&amp;CHOOSE(MONTH($F52),"Jan","Feb","Mar","Apr","May","Jun","Jul","Aug","Sep","Oct","Nov","Dec")&amp;" "&amp;YEAR($F52)&amp;")"),M51&amp;IFERROR(CHAR(10)," · ")&amp;"• "&amp;$C52&amp;" — "&amp;$D52&amp;IF($F52="",""," (due "&amp;DAY($F52)&amp;" "&amp;CHOOSE(MONTH($F52),"Jan","Feb","Mar","Apr","May","Jun","Jul","Aug","Sep","Oct","Nov","Dec")&amp;" "&amp;YEAR($F52)&amp;")")),M51)</f>
      </c>
    </row>
    <row r="53" spans="1:13" x14ac:dyDescent="0.25">
      <c r="A53" s="32">
        <f>IF($C53="","","A-"&amp;RIGHT("00"&amp;(ROW()-6),3))</f>
      </c>
      <c r="B53" s="31"/>
      <c r="C53" s="31"/>
      <c r="D53" s="31"/>
      <c r="E53" s="33"/>
      <c r="F53" s="33"/>
      <c r="G53" s="31"/>
      <c r="H53" s="33"/>
      <c r="I53" s="31"/>
      <c r="J53" s="34">
        <f>IF($C53="","",IF($G53="Complete","Completed",IF($G53="No longer required","Closed",IF($F53="","No due date",IF($F53&lt;TODAY(),"Overdue",IF($F53-TODAY()&lt;=14,"Due soon","On track"))))))</f>
      </c>
      <c r="K53">
        <f>IF(OR($J53="",$J53="Completed",$J53="Closed"),"",IF($F53="",99999,$F53-TODAY()))</f>
      </c>
      <c r="L53">
        <f>IF($K53="","",$K53+ROW()/1000000)</f>
      </c>
      <c r="M53">
        <f>IF($K53&lt;&gt;"",IF(M52="","• "&amp;$C53&amp;" — "&amp;$D53&amp;IF($F53="",""," (due "&amp;DAY($F53)&amp;" "&amp;CHOOSE(MONTH($F53),"Jan","Feb","Mar","Apr","May","Jun","Jul","Aug","Sep","Oct","Nov","Dec")&amp;" "&amp;YEAR($F53)&amp;")"),M52&amp;IFERROR(CHAR(10)," · ")&amp;"• "&amp;$C53&amp;" — "&amp;$D53&amp;IF($F53="",""," (due "&amp;DAY($F53)&amp;" "&amp;CHOOSE(MONTH($F53),"Jan","Feb","Mar","Apr","May","Jun","Jul","Aug","Sep","Oct","Nov","Dec")&amp;" "&amp;YEAR($F53)&amp;")")),M52)</f>
      </c>
    </row>
    <row r="54" spans="1:13" x14ac:dyDescent="0.25">
      <c r="A54" s="32">
        <f>IF($C54="","","A-"&amp;RIGHT("00"&amp;(ROW()-6),3))</f>
      </c>
      <c r="B54" s="31"/>
      <c r="C54" s="31"/>
      <c r="D54" s="31"/>
      <c r="E54" s="33"/>
      <c r="F54" s="33"/>
      <c r="G54" s="31"/>
      <c r="H54" s="33"/>
      <c r="I54" s="31"/>
      <c r="J54" s="34">
        <f>IF($C54="","",IF($G54="Complete","Completed",IF($G54="No longer required","Closed",IF($F54="","No due date",IF($F54&lt;TODAY(),"Overdue",IF($F54-TODAY()&lt;=14,"Due soon","On track"))))))</f>
      </c>
      <c r="K54">
        <f>IF(OR($J54="",$J54="Completed",$J54="Closed"),"",IF($F54="",99999,$F54-TODAY()))</f>
      </c>
      <c r="L54">
        <f>IF($K54="","",$K54+ROW()/1000000)</f>
      </c>
      <c r="M54">
        <f>IF($K54&lt;&gt;"",IF(M53="","• "&amp;$C54&amp;" — "&amp;$D54&amp;IF($F54="",""," (due "&amp;DAY($F54)&amp;" "&amp;CHOOSE(MONTH($F54),"Jan","Feb","Mar","Apr","May","Jun","Jul","Aug","Sep","Oct","Nov","Dec")&amp;" "&amp;YEAR($F54)&amp;")"),M53&amp;IFERROR(CHAR(10)," · ")&amp;"• "&amp;$C54&amp;" — "&amp;$D54&amp;IF($F54="",""," (due "&amp;DAY($F54)&amp;" "&amp;CHOOSE(MONTH($F54),"Jan","Feb","Mar","Apr","May","Jun","Jul","Aug","Sep","Oct","Nov","Dec")&amp;" "&amp;YEAR($F54)&amp;")")),M53)</f>
      </c>
    </row>
    <row r="55" spans="1:13" x14ac:dyDescent="0.25">
      <c r="A55" s="32">
        <f>IF($C55="","","A-"&amp;RIGHT("00"&amp;(ROW()-6),3))</f>
      </c>
      <c r="B55" s="31"/>
      <c r="C55" s="31"/>
      <c r="D55" s="31"/>
      <c r="E55" s="33"/>
      <c r="F55" s="33"/>
      <c r="G55" s="31"/>
      <c r="H55" s="33"/>
      <c r="I55" s="31"/>
      <c r="J55" s="34">
        <f>IF($C55="","",IF($G55="Complete","Completed",IF($G55="No longer required","Closed",IF($F55="","No due date",IF($F55&lt;TODAY(),"Overdue",IF($F55-TODAY()&lt;=14,"Due soon","On track"))))))</f>
      </c>
      <c r="K55">
        <f>IF(OR($J55="",$J55="Completed",$J55="Closed"),"",IF($F55="",99999,$F55-TODAY()))</f>
      </c>
      <c r="L55">
        <f>IF($K55="","",$K55+ROW()/1000000)</f>
      </c>
      <c r="M55">
        <f>IF($K55&lt;&gt;"",IF(M54="","• "&amp;$C55&amp;" — "&amp;$D55&amp;IF($F55="",""," (due "&amp;DAY($F55)&amp;" "&amp;CHOOSE(MONTH($F55),"Jan","Feb","Mar","Apr","May","Jun","Jul","Aug","Sep","Oct","Nov","Dec")&amp;" "&amp;YEAR($F55)&amp;")"),M54&amp;IFERROR(CHAR(10)," · ")&amp;"• "&amp;$C55&amp;" — "&amp;$D55&amp;IF($F55="",""," (due "&amp;DAY($F55)&amp;" "&amp;CHOOSE(MONTH($F55),"Jan","Feb","Mar","Apr","May","Jun","Jul","Aug","Sep","Oct","Nov","Dec")&amp;" "&amp;YEAR($F55)&amp;")")),M54)</f>
      </c>
    </row>
    <row r="56" spans="1:13" x14ac:dyDescent="0.25">
      <c r="A56" s="32">
        <f>IF($C56="","","A-"&amp;RIGHT("00"&amp;(ROW()-6),3))</f>
      </c>
      <c r="B56" s="31"/>
      <c r="C56" s="31"/>
      <c r="D56" s="31"/>
      <c r="E56" s="33"/>
      <c r="F56" s="33"/>
      <c r="G56" s="31"/>
      <c r="H56" s="33"/>
      <c r="I56" s="31"/>
      <c r="J56" s="34">
        <f>IF($C56="","",IF($G56="Complete","Completed",IF($G56="No longer required","Closed",IF($F56="","No due date",IF($F56&lt;TODAY(),"Overdue",IF($F56-TODAY()&lt;=14,"Due soon","On track"))))))</f>
      </c>
      <c r="K56">
        <f>IF(OR($J56="",$J56="Completed",$J56="Closed"),"",IF($F56="",99999,$F56-TODAY()))</f>
      </c>
      <c r="L56">
        <f>IF($K56="","",$K56+ROW()/1000000)</f>
      </c>
      <c r="M56">
        <f>IF($K56&lt;&gt;"",IF(M55="","• "&amp;$C56&amp;" — "&amp;$D56&amp;IF($F56="",""," (due "&amp;DAY($F56)&amp;" "&amp;CHOOSE(MONTH($F56),"Jan","Feb","Mar","Apr","May","Jun","Jul","Aug","Sep","Oct","Nov","Dec")&amp;" "&amp;YEAR($F56)&amp;")"),M55&amp;IFERROR(CHAR(10)," · ")&amp;"• "&amp;$C56&amp;" — "&amp;$D56&amp;IF($F56="",""," (due "&amp;DAY($F56)&amp;" "&amp;CHOOSE(MONTH($F56),"Jan","Feb","Mar","Apr","May","Jun","Jul","Aug","Sep","Oct","Nov","Dec")&amp;" "&amp;YEAR($F56)&amp;")")),M55)</f>
      </c>
    </row>
    <row r="57" spans="1:13" x14ac:dyDescent="0.25">
      <c r="A57" s="32">
        <f>IF($C57="","","A-"&amp;RIGHT("00"&amp;(ROW()-6),3))</f>
      </c>
      <c r="B57" s="31"/>
      <c r="C57" s="31"/>
      <c r="D57" s="31"/>
      <c r="E57" s="33"/>
      <c r="F57" s="33"/>
      <c r="G57" s="31"/>
      <c r="H57" s="33"/>
      <c r="I57" s="31"/>
      <c r="J57" s="34">
        <f>IF($C57="","",IF($G57="Complete","Completed",IF($G57="No longer required","Closed",IF($F57="","No due date",IF($F57&lt;TODAY(),"Overdue",IF($F57-TODAY()&lt;=14,"Due soon","On track"))))))</f>
      </c>
      <c r="K57">
        <f>IF(OR($J57="",$J57="Completed",$J57="Closed"),"",IF($F57="",99999,$F57-TODAY()))</f>
      </c>
      <c r="L57">
        <f>IF($K57="","",$K57+ROW()/1000000)</f>
      </c>
      <c r="M57">
        <f>IF($K57&lt;&gt;"",IF(M56="","• "&amp;$C57&amp;" — "&amp;$D57&amp;IF($F57="",""," (due "&amp;DAY($F57)&amp;" "&amp;CHOOSE(MONTH($F57),"Jan","Feb","Mar","Apr","May","Jun","Jul","Aug","Sep","Oct","Nov","Dec")&amp;" "&amp;YEAR($F57)&amp;")"),M56&amp;IFERROR(CHAR(10)," · ")&amp;"• "&amp;$C57&amp;" — "&amp;$D57&amp;IF($F57="",""," (due "&amp;DAY($F57)&amp;" "&amp;CHOOSE(MONTH($F57),"Jan","Feb","Mar","Apr","May","Jun","Jul","Aug","Sep","Oct","Nov","Dec")&amp;" "&amp;YEAR($F57)&amp;")")),M56)</f>
      </c>
    </row>
    <row r="58" spans="1:13" x14ac:dyDescent="0.25">
      <c r="A58" s="32">
        <f>IF($C58="","","A-"&amp;RIGHT("00"&amp;(ROW()-6),3))</f>
      </c>
      <c r="B58" s="31"/>
      <c r="C58" s="31"/>
      <c r="D58" s="31"/>
      <c r="E58" s="33"/>
      <c r="F58" s="33"/>
      <c r="G58" s="31"/>
      <c r="H58" s="33"/>
      <c r="I58" s="31"/>
      <c r="J58" s="34">
        <f>IF($C58="","",IF($G58="Complete","Completed",IF($G58="No longer required","Closed",IF($F58="","No due date",IF($F58&lt;TODAY(),"Overdue",IF($F58-TODAY()&lt;=14,"Due soon","On track"))))))</f>
      </c>
      <c r="K58">
        <f>IF(OR($J58="",$J58="Completed",$J58="Closed"),"",IF($F58="",99999,$F58-TODAY()))</f>
      </c>
      <c r="L58">
        <f>IF($K58="","",$K58+ROW()/1000000)</f>
      </c>
      <c r="M58">
        <f>IF($K58&lt;&gt;"",IF(M57="","• "&amp;$C58&amp;" — "&amp;$D58&amp;IF($F58="",""," (due "&amp;DAY($F58)&amp;" "&amp;CHOOSE(MONTH($F58),"Jan","Feb","Mar","Apr","May","Jun","Jul","Aug","Sep","Oct","Nov","Dec")&amp;" "&amp;YEAR($F58)&amp;")"),M57&amp;IFERROR(CHAR(10)," · ")&amp;"• "&amp;$C58&amp;" — "&amp;$D58&amp;IF($F58="",""," (due "&amp;DAY($F58)&amp;" "&amp;CHOOSE(MONTH($F58),"Jan","Feb","Mar","Apr","May","Jun","Jul","Aug","Sep","Oct","Nov","Dec")&amp;" "&amp;YEAR($F58)&amp;")")),M57)</f>
      </c>
    </row>
    <row r="59" spans="1:13" x14ac:dyDescent="0.25">
      <c r="A59" s="32">
        <f>IF($C59="","","A-"&amp;RIGHT("00"&amp;(ROW()-6),3))</f>
      </c>
      <c r="B59" s="31"/>
      <c r="C59" s="31"/>
      <c r="D59" s="31"/>
      <c r="E59" s="33"/>
      <c r="F59" s="33"/>
      <c r="G59" s="31"/>
      <c r="H59" s="33"/>
      <c r="I59" s="31"/>
      <c r="J59" s="34">
        <f>IF($C59="","",IF($G59="Complete","Completed",IF($G59="No longer required","Closed",IF($F59="","No due date",IF($F59&lt;TODAY(),"Overdue",IF($F59-TODAY()&lt;=14,"Due soon","On track"))))))</f>
      </c>
      <c r="K59">
        <f>IF(OR($J59="",$J59="Completed",$J59="Closed"),"",IF($F59="",99999,$F59-TODAY()))</f>
      </c>
      <c r="L59">
        <f>IF($K59="","",$K59+ROW()/1000000)</f>
      </c>
      <c r="M59">
        <f>IF($K59&lt;&gt;"",IF(M58="","• "&amp;$C59&amp;" — "&amp;$D59&amp;IF($F59="",""," (due "&amp;DAY($F59)&amp;" "&amp;CHOOSE(MONTH($F59),"Jan","Feb","Mar","Apr","May","Jun","Jul","Aug","Sep","Oct","Nov","Dec")&amp;" "&amp;YEAR($F59)&amp;")"),M58&amp;IFERROR(CHAR(10)," · ")&amp;"• "&amp;$C59&amp;" — "&amp;$D59&amp;IF($F59="",""," (due "&amp;DAY($F59)&amp;" "&amp;CHOOSE(MONTH($F59),"Jan","Feb","Mar","Apr","May","Jun","Jul","Aug","Sep","Oct","Nov","Dec")&amp;" "&amp;YEAR($F59)&amp;")")),M58)</f>
      </c>
    </row>
    <row r="60" spans="1:13" x14ac:dyDescent="0.25">
      <c r="A60" s="32">
        <f>IF($C60="","","A-"&amp;RIGHT("00"&amp;(ROW()-6),3))</f>
      </c>
      <c r="B60" s="31"/>
      <c r="C60" s="31"/>
      <c r="D60" s="31"/>
      <c r="E60" s="33"/>
      <c r="F60" s="33"/>
      <c r="G60" s="31"/>
      <c r="H60" s="33"/>
      <c r="I60" s="31"/>
      <c r="J60" s="34">
        <f>IF($C60="","",IF($G60="Complete","Completed",IF($G60="No longer required","Closed",IF($F60="","No due date",IF($F60&lt;TODAY(),"Overdue",IF($F60-TODAY()&lt;=14,"Due soon","On track"))))))</f>
      </c>
      <c r="K60">
        <f>IF(OR($J60="",$J60="Completed",$J60="Closed"),"",IF($F60="",99999,$F60-TODAY()))</f>
      </c>
      <c r="L60">
        <f>IF($K60="","",$K60+ROW()/1000000)</f>
      </c>
      <c r="M60">
        <f>IF($K60&lt;&gt;"",IF(M59="","• "&amp;$C60&amp;" — "&amp;$D60&amp;IF($F60="",""," (due "&amp;DAY($F60)&amp;" "&amp;CHOOSE(MONTH($F60),"Jan","Feb","Mar","Apr","May","Jun","Jul","Aug","Sep","Oct","Nov","Dec")&amp;" "&amp;YEAR($F60)&amp;")"),M59&amp;IFERROR(CHAR(10)," · ")&amp;"• "&amp;$C60&amp;" — "&amp;$D60&amp;IF($F60="",""," (due "&amp;DAY($F60)&amp;" "&amp;CHOOSE(MONTH($F60),"Jan","Feb","Mar","Apr","May","Jun","Jul","Aug","Sep","Oct","Nov","Dec")&amp;" "&amp;YEAR($F60)&amp;")")),M59)</f>
      </c>
    </row>
    <row r="61" spans="1:13" x14ac:dyDescent="0.25">
      <c r="A61" s="32">
        <f>IF($C61="","","A-"&amp;RIGHT("00"&amp;(ROW()-6),3))</f>
      </c>
      <c r="B61" s="31"/>
      <c r="C61" s="31"/>
      <c r="D61" s="31"/>
      <c r="E61" s="33"/>
      <c r="F61" s="33"/>
      <c r="G61" s="31"/>
      <c r="H61" s="33"/>
      <c r="I61" s="31"/>
      <c r="J61" s="34">
        <f>IF($C61="","",IF($G61="Complete","Completed",IF($G61="No longer required","Closed",IF($F61="","No due date",IF($F61&lt;TODAY(),"Overdue",IF($F61-TODAY()&lt;=14,"Due soon","On track"))))))</f>
      </c>
      <c r="K61">
        <f>IF(OR($J61="",$J61="Completed",$J61="Closed"),"",IF($F61="",99999,$F61-TODAY()))</f>
      </c>
      <c r="L61">
        <f>IF($K61="","",$K61+ROW()/1000000)</f>
      </c>
      <c r="M61">
        <f>IF($K61&lt;&gt;"",IF(M60="","• "&amp;$C61&amp;" — "&amp;$D61&amp;IF($F61="",""," (due "&amp;DAY($F61)&amp;" "&amp;CHOOSE(MONTH($F61),"Jan","Feb","Mar","Apr","May","Jun","Jul","Aug","Sep","Oct","Nov","Dec")&amp;" "&amp;YEAR($F61)&amp;")"),M60&amp;IFERROR(CHAR(10)," · ")&amp;"• "&amp;$C61&amp;" — "&amp;$D61&amp;IF($F61="",""," (due "&amp;DAY($F61)&amp;" "&amp;CHOOSE(MONTH($F61),"Jan","Feb","Mar","Apr","May","Jun","Jul","Aug","Sep","Oct","Nov","Dec")&amp;" "&amp;YEAR($F61)&amp;")")),M60)</f>
      </c>
    </row>
    <row r="62" spans="1:13" x14ac:dyDescent="0.25">
      <c r="A62" s="32">
        <f>IF($C62="","","A-"&amp;RIGHT("00"&amp;(ROW()-6),3))</f>
      </c>
      <c r="B62" s="31"/>
      <c r="C62" s="31"/>
      <c r="D62" s="31"/>
      <c r="E62" s="33"/>
      <c r="F62" s="33"/>
      <c r="G62" s="31"/>
      <c r="H62" s="33"/>
      <c r="I62" s="31"/>
      <c r="J62" s="34">
        <f>IF($C62="","",IF($G62="Complete","Completed",IF($G62="No longer required","Closed",IF($F62="","No due date",IF($F62&lt;TODAY(),"Overdue",IF($F62-TODAY()&lt;=14,"Due soon","On track"))))))</f>
      </c>
      <c r="K62">
        <f>IF(OR($J62="",$J62="Completed",$J62="Closed"),"",IF($F62="",99999,$F62-TODAY()))</f>
      </c>
      <c r="L62">
        <f>IF($K62="","",$K62+ROW()/1000000)</f>
      </c>
      <c r="M62">
        <f>IF($K62&lt;&gt;"",IF(M61="","• "&amp;$C62&amp;" — "&amp;$D62&amp;IF($F62="",""," (due "&amp;DAY($F62)&amp;" "&amp;CHOOSE(MONTH($F62),"Jan","Feb","Mar","Apr","May","Jun","Jul","Aug","Sep","Oct","Nov","Dec")&amp;" "&amp;YEAR($F62)&amp;")"),M61&amp;IFERROR(CHAR(10)," · ")&amp;"• "&amp;$C62&amp;" — "&amp;$D62&amp;IF($F62="",""," (due "&amp;DAY($F62)&amp;" "&amp;CHOOSE(MONTH($F62),"Jan","Feb","Mar","Apr","May","Jun","Jul","Aug","Sep","Oct","Nov","Dec")&amp;" "&amp;YEAR($F62)&amp;")")),M61)</f>
      </c>
    </row>
    <row r="63" spans="1:13" x14ac:dyDescent="0.25">
      <c r="A63" s="32">
        <f>IF($C63="","","A-"&amp;RIGHT("00"&amp;(ROW()-6),3))</f>
      </c>
      <c r="B63" s="31"/>
      <c r="C63" s="31"/>
      <c r="D63" s="31"/>
      <c r="E63" s="33"/>
      <c r="F63" s="33"/>
      <c r="G63" s="31"/>
      <c r="H63" s="33"/>
      <c r="I63" s="31"/>
      <c r="J63" s="34">
        <f>IF($C63="","",IF($G63="Complete","Completed",IF($G63="No longer required","Closed",IF($F63="","No due date",IF($F63&lt;TODAY(),"Overdue",IF($F63-TODAY()&lt;=14,"Due soon","On track"))))))</f>
      </c>
      <c r="K63">
        <f>IF(OR($J63="",$J63="Completed",$J63="Closed"),"",IF($F63="",99999,$F63-TODAY()))</f>
      </c>
      <c r="L63">
        <f>IF($K63="","",$K63+ROW()/1000000)</f>
      </c>
      <c r="M63">
        <f>IF($K63&lt;&gt;"",IF(M62="","• "&amp;$C63&amp;" — "&amp;$D63&amp;IF($F63="",""," (due "&amp;DAY($F63)&amp;" "&amp;CHOOSE(MONTH($F63),"Jan","Feb","Mar","Apr","May","Jun","Jul","Aug","Sep","Oct","Nov","Dec")&amp;" "&amp;YEAR($F63)&amp;")"),M62&amp;IFERROR(CHAR(10)," · ")&amp;"• "&amp;$C63&amp;" — "&amp;$D63&amp;IF($F63="",""," (due "&amp;DAY($F63)&amp;" "&amp;CHOOSE(MONTH($F63),"Jan","Feb","Mar","Apr","May","Jun","Jul","Aug","Sep","Oct","Nov","Dec")&amp;" "&amp;YEAR($F63)&amp;")")),M62)</f>
      </c>
    </row>
    <row r="64" spans="1:13" x14ac:dyDescent="0.25">
      <c r="A64" s="32">
        <f>IF($C64="","","A-"&amp;RIGHT("00"&amp;(ROW()-6),3))</f>
      </c>
      <c r="B64" s="31"/>
      <c r="C64" s="31"/>
      <c r="D64" s="31"/>
      <c r="E64" s="33"/>
      <c r="F64" s="33"/>
      <c r="G64" s="31"/>
      <c r="H64" s="33"/>
      <c r="I64" s="31"/>
      <c r="J64" s="34">
        <f>IF($C64="","",IF($G64="Complete","Completed",IF($G64="No longer required","Closed",IF($F64="","No due date",IF($F64&lt;TODAY(),"Overdue",IF($F64-TODAY()&lt;=14,"Due soon","On track"))))))</f>
      </c>
      <c r="K64">
        <f>IF(OR($J64="",$J64="Completed",$J64="Closed"),"",IF($F64="",99999,$F64-TODAY()))</f>
      </c>
      <c r="L64">
        <f>IF($K64="","",$K64+ROW()/1000000)</f>
      </c>
      <c r="M64">
        <f>IF($K64&lt;&gt;"",IF(M63="","• "&amp;$C64&amp;" — "&amp;$D64&amp;IF($F64="",""," (due "&amp;DAY($F64)&amp;" "&amp;CHOOSE(MONTH($F64),"Jan","Feb","Mar","Apr","May","Jun","Jul","Aug","Sep","Oct","Nov","Dec")&amp;" "&amp;YEAR($F64)&amp;")"),M63&amp;IFERROR(CHAR(10)," · ")&amp;"• "&amp;$C64&amp;" — "&amp;$D64&amp;IF($F64="",""," (due "&amp;DAY($F64)&amp;" "&amp;CHOOSE(MONTH($F64),"Jan","Feb","Mar","Apr","May","Jun","Jul","Aug","Sep","Oct","Nov","Dec")&amp;" "&amp;YEAR($F64)&amp;")")),M63)</f>
      </c>
    </row>
    <row r="65" spans="1:13" x14ac:dyDescent="0.25">
      <c r="A65" s="32">
        <f>IF($C65="","","A-"&amp;RIGHT("00"&amp;(ROW()-6),3))</f>
      </c>
      <c r="B65" s="31"/>
      <c r="C65" s="31"/>
      <c r="D65" s="31"/>
      <c r="E65" s="33"/>
      <c r="F65" s="33"/>
      <c r="G65" s="31"/>
      <c r="H65" s="33"/>
      <c r="I65" s="31"/>
      <c r="J65" s="34">
        <f>IF($C65="","",IF($G65="Complete","Completed",IF($G65="No longer required","Closed",IF($F65="","No due date",IF($F65&lt;TODAY(),"Overdue",IF($F65-TODAY()&lt;=14,"Due soon","On track"))))))</f>
      </c>
      <c r="K65">
        <f>IF(OR($J65="",$J65="Completed",$J65="Closed"),"",IF($F65="",99999,$F65-TODAY()))</f>
      </c>
      <c r="L65">
        <f>IF($K65="","",$K65+ROW()/1000000)</f>
      </c>
      <c r="M65">
        <f>IF($K65&lt;&gt;"",IF(M64="","• "&amp;$C65&amp;" — "&amp;$D65&amp;IF($F65="",""," (due "&amp;DAY($F65)&amp;" "&amp;CHOOSE(MONTH($F65),"Jan","Feb","Mar","Apr","May","Jun","Jul","Aug","Sep","Oct","Nov","Dec")&amp;" "&amp;YEAR($F65)&amp;")"),M64&amp;IFERROR(CHAR(10)," · ")&amp;"• "&amp;$C65&amp;" — "&amp;$D65&amp;IF($F65="",""," (due "&amp;DAY($F65)&amp;" "&amp;CHOOSE(MONTH($F65),"Jan","Feb","Mar","Apr","May","Jun","Jul","Aug","Sep","Oct","Nov","Dec")&amp;" "&amp;YEAR($F65)&amp;")")),M64)</f>
      </c>
    </row>
    <row r="66" spans="1:13" x14ac:dyDescent="0.25">
      <c r="A66" s="32">
        <f>IF($C66="","","A-"&amp;RIGHT("00"&amp;(ROW()-6),3))</f>
      </c>
      <c r="B66" s="31"/>
      <c r="C66" s="31"/>
      <c r="D66" s="31"/>
      <c r="E66" s="33"/>
      <c r="F66" s="33"/>
      <c r="G66" s="31"/>
      <c r="H66" s="33"/>
      <c r="I66" s="31"/>
      <c r="J66" s="34">
        <f>IF($C66="","",IF($G66="Complete","Completed",IF($G66="No longer required","Closed",IF($F66="","No due date",IF($F66&lt;TODAY(),"Overdue",IF($F66-TODAY()&lt;=14,"Due soon","On track"))))))</f>
      </c>
      <c r="K66">
        <f>IF(OR($J66="",$J66="Completed",$J66="Closed"),"",IF($F66="",99999,$F66-TODAY()))</f>
      </c>
      <c r="L66">
        <f>IF($K66="","",$K66+ROW()/1000000)</f>
      </c>
      <c r="M66">
        <f>IF($K66&lt;&gt;"",IF(M65="","• "&amp;$C66&amp;" — "&amp;$D66&amp;IF($F66="",""," (due "&amp;DAY($F66)&amp;" "&amp;CHOOSE(MONTH($F66),"Jan","Feb","Mar","Apr","May","Jun","Jul","Aug","Sep","Oct","Nov","Dec")&amp;" "&amp;YEAR($F66)&amp;")"),M65&amp;IFERROR(CHAR(10)," · ")&amp;"• "&amp;$C66&amp;" — "&amp;$D66&amp;IF($F66="",""," (due "&amp;DAY($F66)&amp;" "&amp;CHOOSE(MONTH($F66),"Jan","Feb","Mar","Apr","May","Jun","Jul","Aug","Sep","Oct","Nov","Dec")&amp;" "&amp;YEAR($F66)&amp;")")),M65)</f>
      </c>
    </row>
    <row r="67" spans="1:13" x14ac:dyDescent="0.25">
      <c r="A67" s="32">
        <f>IF($C67="","","A-"&amp;RIGHT("00"&amp;(ROW()-6),3))</f>
      </c>
      <c r="B67" s="31"/>
      <c r="C67" s="31"/>
      <c r="D67" s="31"/>
      <c r="E67" s="33"/>
      <c r="F67" s="33"/>
      <c r="G67" s="31"/>
      <c r="H67" s="33"/>
      <c r="I67" s="31"/>
      <c r="J67" s="34">
        <f>IF($C67="","",IF($G67="Complete","Completed",IF($G67="No longer required","Closed",IF($F67="","No due date",IF($F67&lt;TODAY(),"Overdue",IF($F67-TODAY()&lt;=14,"Due soon","On track"))))))</f>
      </c>
      <c r="K67">
        <f>IF(OR($J67="",$J67="Completed",$J67="Closed"),"",IF($F67="",99999,$F67-TODAY()))</f>
      </c>
      <c r="L67">
        <f>IF($K67="","",$K67+ROW()/1000000)</f>
      </c>
      <c r="M67">
        <f>IF($K67&lt;&gt;"",IF(M66="","• "&amp;$C67&amp;" — "&amp;$D67&amp;IF($F67="",""," (due "&amp;DAY($F67)&amp;" "&amp;CHOOSE(MONTH($F67),"Jan","Feb","Mar","Apr","May","Jun","Jul","Aug","Sep","Oct","Nov","Dec")&amp;" "&amp;YEAR($F67)&amp;")"),M66&amp;IFERROR(CHAR(10)," · ")&amp;"• "&amp;$C67&amp;" — "&amp;$D67&amp;IF($F67="",""," (due "&amp;DAY($F67)&amp;" "&amp;CHOOSE(MONTH($F67),"Jan","Feb","Mar","Apr","May","Jun","Jul","Aug","Sep","Oct","Nov","Dec")&amp;" "&amp;YEAR($F67)&amp;")")),M66)</f>
      </c>
    </row>
    <row r="68" spans="1:13" x14ac:dyDescent="0.25">
      <c r="A68" s="32">
        <f>IF($C68="","","A-"&amp;RIGHT("00"&amp;(ROW()-6),3))</f>
      </c>
      <c r="B68" s="31"/>
      <c r="C68" s="31"/>
      <c r="D68" s="31"/>
      <c r="E68" s="33"/>
      <c r="F68" s="33"/>
      <c r="G68" s="31"/>
      <c r="H68" s="33"/>
      <c r="I68" s="31"/>
      <c r="J68" s="34">
        <f>IF($C68="","",IF($G68="Complete","Completed",IF($G68="No longer required","Closed",IF($F68="","No due date",IF($F68&lt;TODAY(),"Overdue",IF($F68-TODAY()&lt;=14,"Due soon","On track"))))))</f>
      </c>
      <c r="K68">
        <f>IF(OR($J68="",$J68="Completed",$J68="Closed"),"",IF($F68="",99999,$F68-TODAY()))</f>
      </c>
      <c r="L68">
        <f>IF($K68="","",$K68+ROW()/1000000)</f>
      </c>
      <c r="M68">
        <f>IF($K68&lt;&gt;"",IF(M67="","• "&amp;$C68&amp;" — "&amp;$D68&amp;IF($F68="",""," (due "&amp;DAY($F68)&amp;" "&amp;CHOOSE(MONTH($F68),"Jan","Feb","Mar","Apr","May","Jun","Jul","Aug","Sep","Oct","Nov","Dec")&amp;" "&amp;YEAR($F68)&amp;")"),M67&amp;IFERROR(CHAR(10)," · ")&amp;"• "&amp;$C68&amp;" — "&amp;$D68&amp;IF($F68="",""," (due "&amp;DAY($F68)&amp;" "&amp;CHOOSE(MONTH($F68),"Jan","Feb","Mar","Apr","May","Jun","Jul","Aug","Sep","Oct","Nov","Dec")&amp;" "&amp;YEAR($F68)&amp;")")),M67)</f>
      </c>
    </row>
    <row r="69" spans="1:13" x14ac:dyDescent="0.25">
      <c r="A69" s="32">
        <f>IF($C69="","","A-"&amp;RIGHT("00"&amp;(ROW()-6),3))</f>
      </c>
      <c r="B69" s="31"/>
      <c r="C69" s="31"/>
      <c r="D69" s="31"/>
      <c r="E69" s="33"/>
      <c r="F69" s="33"/>
      <c r="G69" s="31"/>
      <c r="H69" s="33"/>
      <c r="I69" s="31"/>
      <c r="J69" s="34">
        <f>IF($C69="","",IF($G69="Complete","Completed",IF($G69="No longer required","Closed",IF($F69="","No due date",IF($F69&lt;TODAY(),"Overdue",IF($F69-TODAY()&lt;=14,"Due soon","On track"))))))</f>
      </c>
      <c r="K69">
        <f>IF(OR($J69="",$J69="Completed",$J69="Closed"),"",IF($F69="",99999,$F69-TODAY()))</f>
      </c>
      <c r="L69">
        <f>IF($K69="","",$K69+ROW()/1000000)</f>
      </c>
      <c r="M69">
        <f>IF($K69&lt;&gt;"",IF(M68="","• "&amp;$C69&amp;" — "&amp;$D69&amp;IF($F69="",""," (due "&amp;DAY($F69)&amp;" "&amp;CHOOSE(MONTH($F69),"Jan","Feb","Mar","Apr","May","Jun","Jul","Aug","Sep","Oct","Nov","Dec")&amp;" "&amp;YEAR($F69)&amp;")"),M68&amp;IFERROR(CHAR(10)," · ")&amp;"• "&amp;$C69&amp;" — "&amp;$D69&amp;IF($F69="",""," (due "&amp;DAY($F69)&amp;" "&amp;CHOOSE(MONTH($F69),"Jan","Feb","Mar","Apr","May","Jun","Jul","Aug","Sep","Oct","Nov","Dec")&amp;" "&amp;YEAR($F69)&amp;")")),M68)</f>
      </c>
    </row>
    <row r="70" spans="1:13" x14ac:dyDescent="0.25">
      <c r="A70" s="32">
        <f>IF($C70="","","A-"&amp;RIGHT("00"&amp;(ROW()-6),3))</f>
      </c>
      <c r="B70" s="31"/>
      <c r="C70" s="31"/>
      <c r="D70" s="31"/>
      <c r="E70" s="33"/>
      <c r="F70" s="33"/>
      <c r="G70" s="31"/>
      <c r="H70" s="33"/>
      <c r="I70" s="31"/>
      <c r="J70" s="34">
        <f>IF($C70="","",IF($G70="Complete","Completed",IF($G70="No longer required","Closed",IF($F70="","No due date",IF($F70&lt;TODAY(),"Overdue",IF($F70-TODAY()&lt;=14,"Due soon","On track"))))))</f>
      </c>
      <c r="K70">
        <f>IF(OR($J70="",$J70="Completed",$J70="Closed"),"",IF($F70="",99999,$F70-TODAY()))</f>
      </c>
      <c r="L70">
        <f>IF($K70="","",$K70+ROW()/1000000)</f>
      </c>
      <c r="M70">
        <f>IF($K70&lt;&gt;"",IF(M69="","• "&amp;$C70&amp;" — "&amp;$D70&amp;IF($F70="",""," (due "&amp;DAY($F70)&amp;" "&amp;CHOOSE(MONTH($F70),"Jan","Feb","Mar","Apr","May","Jun","Jul","Aug","Sep","Oct","Nov","Dec")&amp;" "&amp;YEAR($F70)&amp;")"),M69&amp;IFERROR(CHAR(10)," · ")&amp;"• "&amp;$C70&amp;" — "&amp;$D70&amp;IF($F70="",""," (due "&amp;DAY($F70)&amp;" "&amp;CHOOSE(MONTH($F70),"Jan","Feb","Mar","Apr","May","Jun","Jul","Aug","Sep","Oct","Nov","Dec")&amp;" "&amp;YEAR($F70)&amp;")")),M69)</f>
      </c>
    </row>
    <row r="71" spans="1:13" x14ac:dyDescent="0.25">
      <c r="A71" s="32">
        <f>IF($C71="","","A-"&amp;RIGHT("00"&amp;(ROW()-6),3))</f>
      </c>
      <c r="B71" s="31"/>
      <c r="C71" s="31"/>
      <c r="D71" s="31"/>
      <c r="E71" s="33"/>
      <c r="F71" s="33"/>
      <c r="G71" s="31"/>
      <c r="H71" s="33"/>
      <c r="I71" s="31"/>
      <c r="J71" s="34">
        <f>IF($C71="","",IF($G71="Complete","Completed",IF($G71="No longer required","Closed",IF($F71="","No due date",IF($F71&lt;TODAY(),"Overdue",IF($F71-TODAY()&lt;=14,"Due soon","On track"))))))</f>
      </c>
      <c r="K71">
        <f>IF(OR($J71="",$J71="Completed",$J71="Closed"),"",IF($F71="",99999,$F71-TODAY()))</f>
      </c>
      <c r="L71">
        <f>IF($K71="","",$K71+ROW()/1000000)</f>
      </c>
      <c r="M71">
        <f>IF($K71&lt;&gt;"",IF(M70="","• "&amp;$C71&amp;" — "&amp;$D71&amp;IF($F71="",""," (due "&amp;DAY($F71)&amp;" "&amp;CHOOSE(MONTH($F71),"Jan","Feb","Mar","Apr","May","Jun","Jul","Aug","Sep","Oct","Nov","Dec")&amp;" "&amp;YEAR($F71)&amp;")"),M70&amp;IFERROR(CHAR(10)," · ")&amp;"• "&amp;$C71&amp;" — "&amp;$D71&amp;IF($F71="",""," (due "&amp;DAY($F71)&amp;" "&amp;CHOOSE(MONTH($F71),"Jan","Feb","Mar","Apr","May","Jun","Jul","Aug","Sep","Oct","Nov","Dec")&amp;" "&amp;YEAR($F71)&amp;")")),M70)</f>
      </c>
    </row>
    <row r="72" spans="1:13" x14ac:dyDescent="0.25">
      <c r="A72" s="32">
        <f>IF($C72="","","A-"&amp;RIGHT("00"&amp;(ROW()-6),3))</f>
      </c>
      <c r="B72" s="31"/>
      <c r="C72" s="31"/>
      <c r="D72" s="31"/>
      <c r="E72" s="33"/>
      <c r="F72" s="33"/>
      <c r="G72" s="31"/>
      <c r="H72" s="33"/>
      <c r="I72" s="31"/>
      <c r="J72" s="34">
        <f>IF($C72="","",IF($G72="Complete","Completed",IF($G72="No longer required","Closed",IF($F72="","No due date",IF($F72&lt;TODAY(),"Overdue",IF($F72-TODAY()&lt;=14,"Due soon","On track"))))))</f>
      </c>
      <c r="K72">
        <f>IF(OR($J72="",$J72="Completed",$J72="Closed"),"",IF($F72="",99999,$F72-TODAY()))</f>
      </c>
      <c r="L72">
        <f>IF($K72="","",$K72+ROW()/1000000)</f>
      </c>
      <c r="M72">
        <f>IF($K72&lt;&gt;"",IF(M71="","• "&amp;$C72&amp;" — "&amp;$D72&amp;IF($F72="",""," (due "&amp;DAY($F72)&amp;" "&amp;CHOOSE(MONTH($F72),"Jan","Feb","Mar","Apr","May","Jun","Jul","Aug","Sep","Oct","Nov","Dec")&amp;" "&amp;YEAR($F72)&amp;")"),M71&amp;IFERROR(CHAR(10)," · ")&amp;"• "&amp;$C72&amp;" — "&amp;$D72&amp;IF($F72="",""," (due "&amp;DAY($F72)&amp;" "&amp;CHOOSE(MONTH($F72),"Jan","Feb","Mar","Apr","May","Jun","Jul","Aug","Sep","Oct","Nov","Dec")&amp;" "&amp;YEAR($F72)&amp;")")),M71)</f>
      </c>
    </row>
    <row r="73" spans="1:13" x14ac:dyDescent="0.25">
      <c r="A73" s="32">
        <f>IF($C73="","","A-"&amp;RIGHT("00"&amp;(ROW()-6),3))</f>
      </c>
      <c r="B73" s="31"/>
      <c r="C73" s="31"/>
      <c r="D73" s="31"/>
      <c r="E73" s="33"/>
      <c r="F73" s="33"/>
      <c r="G73" s="31"/>
      <c r="H73" s="33"/>
      <c r="I73" s="31"/>
      <c r="J73" s="34">
        <f>IF($C73="","",IF($G73="Complete","Completed",IF($G73="No longer required","Closed",IF($F73="","No due date",IF($F73&lt;TODAY(),"Overdue",IF($F73-TODAY()&lt;=14,"Due soon","On track"))))))</f>
      </c>
      <c r="K73">
        <f>IF(OR($J73="",$J73="Completed",$J73="Closed"),"",IF($F73="",99999,$F73-TODAY()))</f>
      </c>
      <c r="L73">
        <f>IF($K73="","",$K73+ROW()/1000000)</f>
      </c>
      <c r="M73">
        <f>IF($K73&lt;&gt;"",IF(M72="","• "&amp;$C73&amp;" — "&amp;$D73&amp;IF($F73="",""," (due "&amp;DAY($F73)&amp;" "&amp;CHOOSE(MONTH($F73),"Jan","Feb","Mar","Apr","May","Jun","Jul","Aug","Sep","Oct","Nov","Dec")&amp;" "&amp;YEAR($F73)&amp;")"),M72&amp;IFERROR(CHAR(10)," · ")&amp;"• "&amp;$C73&amp;" — "&amp;$D73&amp;IF($F73="",""," (due "&amp;DAY($F73)&amp;" "&amp;CHOOSE(MONTH($F73),"Jan","Feb","Mar","Apr","May","Jun","Jul","Aug","Sep","Oct","Nov","Dec")&amp;" "&amp;YEAR($F73)&amp;")")),M72)</f>
      </c>
    </row>
    <row r="74" spans="1:13" x14ac:dyDescent="0.25">
      <c r="A74" s="32">
        <f>IF($C74="","","A-"&amp;RIGHT("00"&amp;(ROW()-6),3))</f>
      </c>
      <c r="B74" s="31"/>
      <c r="C74" s="31"/>
      <c r="D74" s="31"/>
      <c r="E74" s="33"/>
      <c r="F74" s="33"/>
      <c r="G74" s="31"/>
      <c r="H74" s="33"/>
      <c r="I74" s="31"/>
      <c r="J74" s="34">
        <f>IF($C74="","",IF($G74="Complete","Completed",IF($G74="No longer required","Closed",IF($F74="","No due date",IF($F74&lt;TODAY(),"Overdue",IF($F74-TODAY()&lt;=14,"Due soon","On track"))))))</f>
      </c>
      <c r="K74">
        <f>IF(OR($J74="",$J74="Completed",$J74="Closed"),"",IF($F74="",99999,$F74-TODAY()))</f>
      </c>
      <c r="L74">
        <f>IF($K74="","",$K74+ROW()/1000000)</f>
      </c>
      <c r="M74">
        <f>IF($K74&lt;&gt;"",IF(M73="","• "&amp;$C74&amp;" — "&amp;$D74&amp;IF($F74="",""," (due "&amp;DAY($F74)&amp;" "&amp;CHOOSE(MONTH($F74),"Jan","Feb","Mar","Apr","May","Jun","Jul","Aug","Sep","Oct","Nov","Dec")&amp;" "&amp;YEAR($F74)&amp;")"),M73&amp;IFERROR(CHAR(10)," · ")&amp;"• "&amp;$C74&amp;" — "&amp;$D74&amp;IF($F74="",""," (due "&amp;DAY($F74)&amp;" "&amp;CHOOSE(MONTH($F74),"Jan","Feb","Mar","Apr","May","Jun","Jul","Aug","Sep","Oct","Nov","Dec")&amp;" "&amp;YEAR($F74)&amp;")")),M73)</f>
      </c>
    </row>
    <row r="75" spans="1:13" x14ac:dyDescent="0.25">
      <c r="A75" s="32">
        <f>IF($C75="","","A-"&amp;RIGHT("00"&amp;(ROW()-6),3))</f>
      </c>
      <c r="B75" s="31"/>
      <c r="C75" s="31"/>
      <c r="D75" s="31"/>
      <c r="E75" s="33"/>
      <c r="F75" s="33"/>
      <c r="G75" s="31"/>
      <c r="H75" s="33"/>
      <c r="I75" s="31"/>
      <c r="J75" s="34">
        <f>IF($C75="","",IF($G75="Complete","Completed",IF($G75="No longer required","Closed",IF($F75="","No due date",IF($F75&lt;TODAY(),"Overdue",IF($F75-TODAY()&lt;=14,"Due soon","On track"))))))</f>
      </c>
      <c r="K75">
        <f>IF(OR($J75="",$J75="Completed",$J75="Closed"),"",IF($F75="",99999,$F75-TODAY()))</f>
      </c>
      <c r="L75">
        <f>IF($K75="","",$K75+ROW()/1000000)</f>
      </c>
      <c r="M75">
        <f>IF($K75&lt;&gt;"",IF(M74="","• "&amp;$C75&amp;" — "&amp;$D75&amp;IF($F75="",""," (due "&amp;DAY($F75)&amp;" "&amp;CHOOSE(MONTH($F75),"Jan","Feb","Mar","Apr","May","Jun","Jul","Aug","Sep","Oct","Nov","Dec")&amp;" "&amp;YEAR($F75)&amp;")"),M74&amp;IFERROR(CHAR(10)," · ")&amp;"• "&amp;$C75&amp;" — "&amp;$D75&amp;IF($F75="",""," (due "&amp;DAY($F75)&amp;" "&amp;CHOOSE(MONTH($F75),"Jan","Feb","Mar","Apr","May","Jun","Jul","Aug","Sep","Oct","Nov","Dec")&amp;" "&amp;YEAR($F75)&amp;")")),M74)</f>
      </c>
    </row>
    <row r="76" spans="1:13" x14ac:dyDescent="0.25">
      <c r="A76" s="32">
        <f>IF($C76="","","A-"&amp;RIGHT("00"&amp;(ROW()-6),3))</f>
      </c>
      <c r="B76" s="31"/>
      <c r="C76" s="31"/>
      <c r="D76" s="31"/>
      <c r="E76" s="33"/>
      <c r="F76" s="33"/>
      <c r="G76" s="31"/>
      <c r="H76" s="33"/>
      <c r="I76" s="31"/>
      <c r="J76" s="34">
        <f>IF($C76="","",IF($G76="Complete","Completed",IF($G76="No longer required","Closed",IF($F76="","No due date",IF($F76&lt;TODAY(),"Overdue",IF($F76-TODAY()&lt;=14,"Due soon","On track"))))))</f>
      </c>
      <c r="K76">
        <f>IF(OR($J76="",$J76="Completed",$J76="Closed"),"",IF($F76="",99999,$F76-TODAY()))</f>
      </c>
      <c r="L76">
        <f>IF($K76="","",$K76+ROW()/1000000)</f>
      </c>
      <c r="M76">
        <f>IF($K76&lt;&gt;"",IF(M75="","• "&amp;$C76&amp;" — "&amp;$D76&amp;IF($F76="",""," (due "&amp;DAY($F76)&amp;" "&amp;CHOOSE(MONTH($F76),"Jan","Feb","Mar","Apr","May","Jun","Jul","Aug","Sep","Oct","Nov","Dec")&amp;" "&amp;YEAR($F76)&amp;")"),M75&amp;IFERROR(CHAR(10)," · ")&amp;"• "&amp;$C76&amp;" — "&amp;$D76&amp;IF($F76="",""," (due "&amp;DAY($F76)&amp;" "&amp;CHOOSE(MONTH($F76),"Jan","Feb","Mar","Apr","May","Jun","Jul","Aug","Sep","Oct","Nov","Dec")&amp;" "&amp;YEAR($F76)&amp;")")),M75)</f>
      </c>
    </row>
    <row r="77" spans="1:13" x14ac:dyDescent="0.25">
      <c r="A77" s="32">
        <f>IF($C77="","","A-"&amp;RIGHT("00"&amp;(ROW()-6),3))</f>
      </c>
      <c r="B77" s="31"/>
      <c r="C77" s="31"/>
      <c r="D77" s="31"/>
      <c r="E77" s="33"/>
      <c r="F77" s="33"/>
      <c r="G77" s="31"/>
      <c r="H77" s="33"/>
      <c r="I77" s="31"/>
      <c r="J77" s="34">
        <f>IF($C77="","",IF($G77="Complete","Completed",IF($G77="No longer required","Closed",IF($F77="","No due date",IF($F77&lt;TODAY(),"Overdue",IF($F77-TODAY()&lt;=14,"Due soon","On track"))))))</f>
      </c>
      <c r="K77">
        <f>IF(OR($J77="",$J77="Completed",$J77="Closed"),"",IF($F77="",99999,$F77-TODAY()))</f>
      </c>
      <c r="L77">
        <f>IF($K77="","",$K77+ROW()/1000000)</f>
      </c>
      <c r="M77">
        <f>IF($K77&lt;&gt;"",IF(M76="","• "&amp;$C77&amp;" — "&amp;$D77&amp;IF($F77="",""," (due "&amp;DAY($F77)&amp;" "&amp;CHOOSE(MONTH($F77),"Jan","Feb","Mar","Apr","May","Jun","Jul","Aug","Sep","Oct","Nov","Dec")&amp;" "&amp;YEAR($F77)&amp;")"),M76&amp;IFERROR(CHAR(10)," · ")&amp;"• "&amp;$C77&amp;" — "&amp;$D77&amp;IF($F77="",""," (due "&amp;DAY($F77)&amp;" "&amp;CHOOSE(MONTH($F77),"Jan","Feb","Mar","Apr","May","Jun","Jul","Aug","Sep","Oct","Nov","Dec")&amp;" "&amp;YEAR($F77)&amp;")")),M76)</f>
      </c>
    </row>
    <row r="78" spans="1:13" x14ac:dyDescent="0.25">
      <c r="A78" s="32">
        <f>IF($C78="","","A-"&amp;RIGHT("00"&amp;(ROW()-6),3))</f>
      </c>
      <c r="B78" s="31"/>
      <c r="C78" s="31"/>
      <c r="D78" s="31"/>
      <c r="E78" s="33"/>
      <c r="F78" s="33"/>
      <c r="G78" s="31"/>
      <c r="H78" s="33"/>
      <c r="I78" s="31"/>
      <c r="J78" s="34">
        <f>IF($C78="","",IF($G78="Complete","Completed",IF($G78="No longer required","Closed",IF($F78="","No due date",IF($F78&lt;TODAY(),"Overdue",IF($F78-TODAY()&lt;=14,"Due soon","On track"))))))</f>
      </c>
      <c r="K78">
        <f>IF(OR($J78="",$J78="Completed",$J78="Closed"),"",IF($F78="",99999,$F78-TODAY()))</f>
      </c>
      <c r="L78">
        <f>IF($K78="","",$K78+ROW()/1000000)</f>
      </c>
      <c r="M78">
        <f>IF($K78&lt;&gt;"",IF(M77="","• "&amp;$C78&amp;" — "&amp;$D78&amp;IF($F78="",""," (due "&amp;DAY($F78)&amp;" "&amp;CHOOSE(MONTH($F78),"Jan","Feb","Mar","Apr","May","Jun","Jul","Aug","Sep","Oct","Nov","Dec")&amp;" "&amp;YEAR($F78)&amp;")"),M77&amp;IFERROR(CHAR(10)," · ")&amp;"• "&amp;$C78&amp;" — "&amp;$D78&amp;IF($F78="",""," (due "&amp;DAY($F78)&amp;" "&amp;CHOOSE(MONTH($F78),"Jan","Feb","Mar","Apr","May","Jun","Jul","Aug","Sep","Oct","Nov","Dec")&amp;" "&amp;YEAR($F78)&amp;")")),M77)</f>
      </c>
    </row>
    <row r="79" spans="1:13" x14ac:dyDescent="0.25">
      <c r="A79" s="32">
        <f>IF($C79="","","A-"&amp;RIGHT("00"&amp;(ROW()-6),3))</f>
      </c>
      <c r="B79" s="31"/>
      <c r="C79" s="31"/>
      <c r="D79" s="31"/>
      <c r="E79" s="33"/>
      <c r="F79" s="33"/>
      <c r="G79" s="31"/>
      <c r="H79" s="33"/>
      <c r="I79" s="31"/>
      <c r="J79" s="34">
        <f>IF($C79="","",IF($G79="Complete","Completed",IF($G79="No longer required","Closed",IF($F79="","No due date",IF($F79&lt;TODAY(),"Overdue",IF($F79-TODAY()&lt;=14,"Due soon","On track"))))))</f>
      </c>
      <c r="K79">
        <f>IF(OR($J79="",$J79="Completed",$J79="Closed"),"",IF($F79="",99999,$F79-TODAY()))</f>
      </c>
      <c r="L79">
        <f>IF($K79="","",$K79+ROW()/1000000)</f>
      </c>
      <c r="M79">
        <f>IF($K79&lt;&gt;"",IF(M78="","• "&amp;$C79&amp;" — "&amp;$D79&amp;IF($F79="",""," (due "&amp;DAY($F79)&amp;" "&amp;CHOOSE(MONTH($F79),"Jan","Feb","Mar","Apr","May","Jun","Jul","Aug","Sep","Oct","Nov","Dec")&amp;" "&amp;YEAR($F79)&amp;")"),M78&amp;IFERROR(CHAR(10)," · ")&amp;"• "&amp;$C79&amp;" — "&amp;$D79&amp;IF($F79="",""," (due "&amp;DAY($F79)&amp;" "&amp;CHOOSE(MONTH($F79),"Jan","Feb","Mar","Apr","May","Jun","Jul","Aug","Sep","Oct","Nov","Dec")&amp;" "&amp;YEAR($F79)&amp;")")),M78)</f>
      </c>
    </row>
    <row r="80" spans="1:13" x14ac:dyDescent="0.25">
      <c r="A80" s="32">
        <f>IF($C80="","","A-"&amp;RIGHT("00"&amp;(ROW()-6),3))</f>
      </c>
      <c r="B80" s="31"/>
      <c r="C80" s="31"/>
      <c r="D80" s="31"/>
      <c r="E80" s="33"/>
      <c r="F80" s="33"/>
      <c r="G80" s="31"/>
      <c r="H80" s="33"/>
      <c r="I80" s="31"/>
      <c r="J80" s="34">
        <f>IF($C80="","",IF($G80="Complete","Completed",IF($G80="No longer required","Closed",IF($F80="","No due date",IF($F80&lt;TODAY(),"Overdue",IF($F80-TODAY()&lt;=14,"Due soon","On track"))))))</f>
      </c>
      <c r="K80">
        <f>IF(OR($J80="",$J80="Completed",$J80="Closed"),"",IF($F80="",99999,$F80-TODAY()))</f>
      </c>
      <c r="L80">
        <f>IF($K80="","",$K80+ROW()/1000000)</f>
      </c>
      <c r="M80">
        <f>IF($K80&lt;&gt;"",IF(M79="","• "&amp;$C80&amp;" — "&amp;$D80&amp;IF($F80="",""," (due "&amp;DAY($F80)&amp;" "&amp;CHOOSE(MONTH($F80),"Jan","Feb","Mar","Apr","May","Jun","Jul","Aug","Sep","Oct","Nov","Dec")&amp;" "&amp;YEAR($F80)&amp;")"),M79&amp;IFERROR(CHAR(10)," · ")&amp;"• "&amp;$C80&amp;" — "&amp;$D80&amp;IF($F80="",""," (due "&amp;DAY($F80)&amp;" "&amp;CHOOSE(MONTH($F80),"Jan","Feb","Mar","Apr","May","Jun","Jul","Aug","Sep","Oct","Nov","Dec")&amp;" "&amp;YEAR($F80)&amp;")")),M79)</f>
      </c>
    </row>
    <row r="81" spans="1:13" x14ac:dyDescent="0.25">
      <c r="A81" s="32">
        <f>IF($C81="","","A-"&amp;RIGHT("00"&amp;(ROW()-6),3))</f>
      </c>
      <c r="B81" s="31"/>
      <c r="C81" s="31"/>
      <c r="D81" s="31"/>
      <c r="E81" s="33"/>
      <c r="F81" s="33"/>
      <c r="G81" s="31"/>
      <c r="H81" s="33"/>
      <c r="I81" s="31"/>
      <c r="J81" s="34">
        <f>IF($C81="","",IF($G81="Complete","Completed",IF($G81="No longer required","Closed",IF($F81="","No due date",IF($F81&lt;TODAY(),"Overdue",IF($F81-TODAY()&lt;=14,"Due soon","On track"))))))</f>
      </c>
      <c r="K81">
        <f>IF(OR($J81="",$J81="Completed",$J81="Closed"),"",IF($F81="",99999,$F81-TODAY()))</f>
      </c>
      <c r="L81">
        <f>IF($K81="","",$K81+ROW()/1000000)</f>
      </c>
      <c r="M81">
        <f>IF($K81&lt;&gt;"",IF(M80="","• "&amp;$C81&amp;" — "&amp;$D81&amp;IF($F81="",""," (due "&amp;DAY($F81)&amp;" "&amp;CHOOSE(MONTH($F81),"Jan","Feb","Mar","Apr","May","Jun","Jul","Aug","Sep","Oct","Nov","Dec")&amp;" "&amp;YEAR($F81)&amp;")"),M80&amp;IFERROR(CHAR(10)," · ")&amp;"• "&amp;$C81&amp;" — "&amp;$D81&amp;IF($F81="",""," (due "&amp;DAY($F81)&amp;" "&amp;CHOOSE(MONTH($F81),"Jan","Feb","Mar","Apr","May","Jun","Jul","Aug","Sep","Oct","Nov","Dec")&amp;" "&amp;YEAR($F81)&amp;")")),M80)</f>
      </c>
    </row>
    <row r="82" spans="1:13" x14ac:dyDescent="0.25">
      <c r="A82" s="32">
        <f>IF($C82="","","A-"&amp;RIGHT("00"&amp;(ROW()-6),3))</f>
      </c>
      <c r="B82" s="31"/>
      <c r="C82" s="31"/>
      <c r="D82" s="31"/>
      <c r="E82" s="33"/>
      <c r="F82" s="33"/>
      <c r="G82" s="31"/>
      <c r="H82" s="33"/>
      <c r="I82" s="31"/>
      <c r="J82" s="34">
        <f>IF($C82="","",IF($G82="Complete","Completed",IF($G82="No longer required","Closed",IF($F82="","No due date",IF($F82&lt;TODAY(),"Overdue",IF($F82-TODAY()&lt;=14,"Due soon","On track"))))))</f>
      </c>
      <c r="K82">
        <f>IF(OR($J82="",$J82="Completed",$J82="Closed"),"",IF($F82="",99999,$F82-TODAY()))</f>
      </c>
      <c r="L82">
        <f>IF($K82="","",$K82+ROW()/1000000)</f>
      </c>
      <c r="M82">
        <f>IF($K82&lt;&gt;"",IF(M81="","• "&amp;$C82&amp;" — "&amp;$D82&amp;IF($F82="",""," (due "&amp;DAY($F82)&amp;" "&amp;CHOOSE(MONTH($F82),"Jan","Feb","Mar","Apr","May","Jun","Jul","Aug","Sep","Oct","Nov","Dec")&amp;" "&amp;YEAR($F82)&amp;")"),M81&amp;IFERROR(CHAR(10)," · ")&amp;"• "&amp;$C82&amp;" — "&amp;$D82&amp;IF($F82="",""," (due "&amp;DAY($F82)&amp;" "&amp;CHOOSE(MONTH($F82),"Jan","Feb","Mar","Apr","May","Jun","Jul","Aug","Sep","Oct","Nov","Dec")&amp;" "&amp;YEAR($F82)&amp;")")),M81)</f>
      </c>
    </row>
    <row r="83" spans="1:13" x14ac:dyDescent="0.25">
      <c r="A83" s="32">
        <f>IF($C83="","","A-"&amp;RIGHT("00"&amp;(ROW()-6),3))</f>
      </c>
      <c r="B83" s="31"/>
      <c r="C83" s="31"/>
      <c r="D83" s="31"/>
      <c r="E83" s="33"/>
      <c r="F83" s="33"/>
      <c r="G83" s="31"/>
      <c r="H83" s="33"/>
      <c r="I83" s="31"/>
      <c r="J83" s="34">
        <f>IF($C83="","",IF($G83="Complete","Completed",IF($G83="No longer required","Closed",IF($F83="","No due date",IF($F83&lt;TODAY(),"Overdue",IF($F83-TODAY()&lt;=14,"Due soon","On track"))))))</f>
      </c>
      <c r="K83">
        <f>IF(OR($J83="",$J83="Completed",$J83="Closed"),"",IF($F83="",99999,$F83-TODAY()))</f>
      </c>
      <c r="L83">
        <f>IF($K83="","",$K83+ROW()/1000000)</f>
      </c>
      <c r="M83">
        <f>IF($K83&lt;&gt;"",IF(M82="","• "&amp;$C83&amp;" — "&amp;$D83&amp;IF($F83="",""," (due "&amp;DAY($F83)&amp;" "&amp;CHOOSE(MONTH($F83),"Jan","Feb","Mar","Apr","May","Jun","Jul","Aug","Sep","Oct","Nov","Dec")&amp;" "&amp;YEAR($F83)&amp;")"),M82&amp;IFERROR(CHAR(10)," · ")&amp;"• "&amp;$C83&amp;" — "&amp;$D83&amp;IF($F83="",""," (due "&amp;DAY($F83)&amp;" "&amp;CHOOSE(MONTH($F83),"Jan","Feb","Mar","Apr","May","Jun","Jul","Aug","Sep","Oct","Nov","Dec")&amp;" "&amp;YEAR($F83)&amp;")")),M82)</f>
      </c>
    </row>
    <row r="84" spans="1:13" x14ac:dyDescent="0.25">
      <c r="A84" s="32">
        <f>IF($C84="","","A-"&amp;RIGHT("00"&amp;(ROW()-6),3))</f>
      </c>
      <c r="B84" s="31"/>
      <c r="C84" s="31"/>
      <c r="D84" s="31"/>
      <c r="E84" s="33"/>
      <c r="F84" s="33"/>
      <c r="G84" s="31"/>
      <c r="H84" s="33"/>
      <c r="I84" s="31"/>
      <c r="J84" s="34">
        <f>IF($C84="","",IF($G84="Complete","Completed",IF($G84="No longer required","Closed",IF($F84="","No due date",IF($F84&lt;TODAY(),"Overdue",IF($F84-TODAY()&lt;=14,"Due soon","On track"))))))</f>
      </c>
      <c r="K84">
        <f>IF(OR($J84="",$J84="Completed",$J84="Closed"),"",IF($F84="",99999,$F84-TODAY()))</f>
      </c>
      <c r="L84">
        <f>IF($K84="","",$K84+ROW()/1000000)</f>
      </c>
      <c r="M84">
        <f>IF($K84&lt;&gt;"",IF(M83="","• "&amp;$C84&amp;" — "&amp;$D84&amp;IF($F84="",""," (due "&amp;DAY($F84)&amp;" "&amp;CHOOSE(MONTH($F84),"Jan","Feb","Mar","Apr","May","Jun","Jul","Aug","Sep","Oct","Nov","Dec")&amp;" "&amp;YEAR($F84)&amp;")"),M83&amp;IFERROR(CHAR(10)," · ")&amp;"• "&amp;$C84&amp;" — "&amp;$D84&amp;IF($F84="",""," (due "&amp;DAY($F84)&amp;" "&amp;CHOOSE(MONTH($F84),"Jan","Feb","Mar","Apr","May","Jun","Jul","Aug","Sep","Oct","Nov","Dec")&amp;" "&amp;YEAR($F84)&amp;")")),M83)</f>
      </c>
    </row>
    <row r="85" spans="1:13" x14ac:dyDescent="0.25">
      <c r="A85" s="32">
        <f>IF($C85="","","A-"&amp;RIGHT("00"&amp;(ROW()-6),3))</f>
      </c>
      <c r="B85" s="31"/>
      <c r="C85" s="31"/>
      <c r="D85" s="31"/>
      <c r="E85" s="33"/>
      <c r="F85" s="33"/>
      <c r="G85" s="31"/>
      <c r="H85" s="33"/>
      <c r="I85" s="31"/>
      <c r="J85" s="34">
        <f>IF($C85="","",IF($G85="Complete","Completed",IF($G85="No longer required","Closed",IF($F85="","No due date",IF($F85&lt;TODAY(),"Overdue",IF($F85-TODAY()&lt;=14,"Due soon","On track"))))))</f>
      </c>
      <c r="K85">
        <f>IF(OR($J85="",$J85="Completed",$J85="Closed"),"",IF($F85="",99999,$F85-TODAY()))</f>
      </c>
      <c r="L85">
        <f>IF($K85="","",$K85+ROW()/1000000)</f>
      </c>
      <c r="M85">
        <f>IF($K85&lt;&gt;"",IF(M84="","• "&amp;$C85&amp;" — "&amp;$D85&amp;IF($F85="",""," (due "&amp;DAY($F85)&amp;" "&amp;CHOOSE(MONTH($F85),"Jan","Feb","Mar","Apr","May","Jun","Jul","Aug","Sep","Oct","Nov","Dec")&amp;" "&amp;YEAR($F85)&amp;")"),M84&amp;IFERROR(CHAR(10)," · ")&amp;"• "&amp;$C85&amp;" — "&amp;$D85&amp;IF($F85="",""," (due "&amp;DAY($F85)&amp;" "&amp;CHOOSE(MONTH($F85),"Jan","Feb","Mar","Apr","May","Jun","Jul","Aug","Sep","Oct","Nov","Dec")&amp;" "&amp;YEAR($F85)&amp;")")),M84)</f>
      </c>
    </row>
    <row r="86" spans="1:13" x14ac:dyDescent="0.25">
      <c r="A86" s="32">
        <f>IF($C86="","","A-"&amp;RIGHT("00"&amp;(ROW()-6),3))</f>
      </c>
      <c r="B86" s="31"/>
      <c r="C86" s="31"/>
      <c r="D86" s="31"/>
      <c r="E86" s="33"/>
      <c r="F86" s="33"/>
      <c r="G86" s="31"/>
      <c r="H86" s="33"/>
      <c r="I86" s="31"/>
      <c r="J86" s="34">
        <f>IF($C86="","",IF($G86="Complete","Completed",IF($G86="No longer required","Closed",IF($F86="","No due date",IF($F86&lt;TODAY(),"Overdue",IF($F86-TODAY()&lt;=14,"Due soon","On track"))))))</f>
      </c>
      <c r="K86">
        <f>IF(OR($J86="",$J86="Completed",$J86="Closed"),"",IF($F86="",99999,$F86-TODAY()))</f>
      </c>
      <c r="L86">
        <f>IF($K86="","",$K86+ROW()/1000000)</f>
      </c>
      <c r="M86">
        <f>IF($K86&lt;&gt;"",IF(M85="","• "&amp;$C86&amp;" — "&amp;$D86&amp;IF($F86="",""," (due "&amp;DAY($F86)&amp;" "&amp;CHOOSE(MONTH($F86),"Jan","Feb","Mar","Apr","May","Jun","Jul","Aug","Sep","Oct","Nov","Dec")&amp;" "&amp;YEAR($F86)&amp;")"),M85&amp;IFERROR(CHAR(10)," · ")&amp;"• "&amp;$C86&amp;" — "&amp;$D86&amp;IF($F86="",""," (due "&amp;DAY($F86)&amp;" "&amp;CHOOSE(MONTH($F86),"Jan","Feb","Mar","Apr","May","Jun","Jul","Aug","Sep","Oct","Nov","Dec")&amp;" "&amp;YEAR($F86)&amp;")")),M85)</f>
      </c>
    </row>
    <row r="87" spans="1:13" x14ac:dyDescent="0.25">
      <c r="A87" s="32">
        <f>IF($C87="","","A-"&amp;RIGHT("00"&amp;(ROW()-6),3))</f>
      </c>
      <c r="B87" s="31"/>
      <c r="C87" s="31"/>
      <c r="D87" s="31"/>
      <c r="E87" s="33"/>
      <c r="F87" s="33"/>
      <c r="G87" s="31"/>
      <c r="H87" s="33"/>
      <c r="I87" s="31"/>
      <c r="J87" s="34">
        <f>IF($C87="","",IF($G87="Complete","Completed",IF($G87="No longer required","Closed",IF($F87="","No due date",IF($F87&lt;TODAY(),"Overdue",IF($F87-TODAY()&lt;=14,"Due soon","On track"))))))</f>
      </c>
      <c r="K87">
        <f>IF(OR($J87="",$J87="Completed",$J87="Closed"),"",IF($F87="",99999,$F87-TODAY()))</f>
      </c>
      <c r="L87">
        <f>IF($K87="","",$K87+ROW()/1000000)</f>
      </c>
      <c r="M87">
        <f>IF($K87&lt;&gt;"",IF(M86="","• "&amp;$C87&amp;" — "&amp;$D87&amp;IF($F87="",""," (due "&amp;DAY($F87)&amp;" "&amp;CHOOSE(MONTH($F87),"Jan","Feb","Mar","Apr","May","Jun","Jul","Aug","Sep","Oct","Nov","Dec")&amp;" "&amp;YEAR($F87)&amp;")"),M86&amp;IFERROR(CHAR(10)," · ")&amp;"• "&amp;$C87&amp;" — "&amp;$D87&amp;IF($F87="",""," (due "&amp;DAY($F87)&amp;" "&amp;CHOOSE(MONTH($F87),"Jan","Feb","Mar","Apr","May","Jun","Jul","Aug","Sep","Oct","Nov","Dec")&amp;" "&amp;YEAR($F87)&amp;")")),M86)</f>
      </c>
    </row>
    <row r="88" spans="1:13" x14ac:dyDescent="0.25">
      <c r="A88" s="32">
        <f>IF($C88="","","A-"&amp;RIGHT("00"&amp;(ROW()-6),3))</f>
      </c>
      <c r="B88" s="31"/>
      <c r="C88" s="31"/>
      <c r="D88" s="31"/>
      <c r="E88" s="33"/>
      <c r="F88" s="33"/>
      <c r="G88" s="31"/>
      <c r="H88" s="33"/>
      <c r="I88" s="31"/>
      <c r="J88" s="34">
        <f>IF($C88="","",IF($G88="Complete","Completed",IF($G88="No longer required","Closed",IF($F88="","No due date",IF($F88&lt;TODAY(),"Overdue",IF($F88-TODAY()&lt;=14,"Due soon","On track"))))))</f>
      </c>
      <c r="K88">
        <f>IF(OR($J88="",$J88="Completed",$J88="Closed"),"",IF($F88="",99999,$F88-TODAY()))</f>
      </c>
      <c r="L88">
        <f>IF($K88="","",$K88+ROW()/1000000)</f>
      </c>
      <c r="M88">
        <f>IF($K88&lt;&gt;"",IF(M87="","• "&amp;$C88&amp;" — "&amp;$D88&amp;IF($F88="",""," (due "&amp;DAY($F88)&amp;" "&amp;CHOOSE(MONTH($F88),"Jan","Feb","Mar","Apr","May","Jun","Jul","Aug","Sep","Oct","Nov","Dec")&amp;" "&amp;YEAR($F88)&amp;")"),M87&amp;IFERROR(CHAR(10)," · ")&amp;"• "&amp;$C88&amp;" — "&amp;$D88&amp;IF($F88="",""," (due "&amp;DAY($F88)&amp;" "&amp;CHOOSE(MONTH($F88),"Jan","Feb","Mar","Apr","May","Jun","Jul","Aug","Sep","Oct","Nov","Dec")&amp;" "&amp;YEAR($F88)&amp;")")),M87)</f>
      </c>
    </row>
    <row r="89" spans="1:13" x14ac:dyDescent="0.25">
      <c r="A89" s="32">
        <f>IF($C89="","","A-"&amp;RIGHT("00"&amp;(ROW()-6),3))</f>
      </c>
      <c r="B89" s="31"/>
      <c r="C89" s="31"/>
      <c r="D89" s="31"/>
      <c r="E89" s="33"/>
      <c r="F89" s="33"/>
      <c r="G89" s="31"/>
      <c r="H89" s="33"/>
      <c r="I89" s="31"/>
      <c r="J89" s="34">
        <f>IF($C89="","",IF($G89="Complete","Completed",IF($G89="No longer required","Closed",IF($F89="","No due date",IF($F89&lt;TODAY(),"Overdue",IF($F89-TODAY()&lt;=14,"Due soon","On track"))))))</f>
      </c>
      <c r="K89">
        <f>IF(OR($J89="",$J89="Completed",$J89="Closed"),"",IF($F89="",99999,$F89-TODAY()))</f>
      </c>
      <c r="L89">
        <f>IF($K89="","",$K89+ROW()/1000000)</f>
      </c>
      <c r="M89">
        <f>IF($K89&lt;&gt;"",IF(M88="","• "&amp;$C89&amp;" — "&amp;$D89&amp;IF($F89="",""," (due "&amp;DAY($F89)&amp;" "&amp;CHOOSE(MONTH($F89),"Jan","Feb","Mar","Apr","May","Jun","Jul","Aug","Sep","Oct","Nov","Dec")&amp;" "&amp;YEAR($F89)&amp;")"),M88&amp;IFERROR(CHAR(10)," · ")&amp;"• "&amp;$C89&amp;" — "&amp;$D89&amp;IF($F89="",""," (due "&amp;DAY($F89)&amp;" "&amp;CHOOSE(MONTH($F89),"Jan","Feb","Mar","Apr","May","Jun","Jul","Aug","Sep","Oct","Nov","Dec")&amp;" "&amp;YEAR($F89)&amp;")")),M88)</f>
      </c>
    </row>
    <row r="90" spans="1:13" x14ac:dyDescent="0.25">
      <c r="A90" s="32">
        <f>IF($C90="","","A-"&amp;RIGHT("00"&amp;(ROW()-6),3))</f>
      </c>
      <c r="B90" s="31"/>
      <c r="C90" s="31"/>
      <c r="D90" s="31"/>
      <c r="E90" s="33"/>
      <c r="F90" s="33"/>
      <c r="G90" s="31"/>
      <c r="H90" s="33"/>
      <c r="I90" s="31"/>
      <c r="J90" s="34">
        <f>IF($C90="","",IF($G90="Complete","Completed",IF($G90="No longer required","Closed",IF($F90="","No due date",IF($F90&lt;TODAY(),"Overdue",IF($F90-TODAY()&lt;=14,"Due soon","On track"))))))</f>
      </c>
      <c r="K90">
        <f>IF(OR($J90="",$J90="Completed",$J90="Closed"),"",IF($F90="",99999,$F90-TODAY()))</f>
      </c>
      <c r="L90">
        <f>IF($K90="","",$K90+ROW()/1000000)</f>
      </c>
      <c r="M90">
        <f>IF($K90&lt;&gt;"",IF(M89="","• "&amp;$C90&amp;" — "&amp;$D90&amp;IF($F90="",""," (due "&amp;DAY($F90)&amp;" "&amp;CHOOSE(MONTH($F90),"Jan","Feb","Mar","Apr","May","Jun","Jul","Aug","Sep","Oct","Nov","Dec")&amp;" "&amp;YEAR($F90)&amp;")"),M89&amp;IFERROR(CHAR(10)," · ")&amp;"• "&amp;$C90&amp;" — "&amp;$D90&amp;IF($F90="",""," (due "&amp;DAY($F90)&amp;" "&amp;CHOOSE(MONTH($F90),"Jan","Feb","Mar","Apr","May","Jun","Jul","Aug","Sep","Oct","Nov","Dec")&amp;" "&amp;YEAR($F90)&amp;")")),M89)</f>
      </c>
    </row>
    <row r="91" spans="1:13" x14ac:dyDescent="0.25">
      <c r="A91" s="32">
        <f>IF($C91="","","A-"&amp;RIGHT("00"&amp;(ROW()-6),3))</f>
      </c>
      <c r="B91" s="31"/>
      <c r="C91" s="31"/>
      <c r="D91" s="31"/>
      <c r="E91" s="33"/>
      <c r="F91" s="33"/>
      <c r="G91" s="31"/>
      <c r="H91" s="33"/>
      <c r="I91" s="31"/>
      <c r="J91" s="34">
        <f>IF($C91="","",IF($G91="Complete","Completed",IF($G91="No longer required","Closed",IF($F91="","No due date",IF($F91&lt;TODAY(),"Overdue",IF($F91-TODAY()&lt;=14,"Due soon","On track"))))))</f>
      </c>
      <c r="K91">
        <f>IF(OR($J91="",$J91="Completed",$J91="Closed"),"",IF($F91="",99999,$F91-TODAY()))</f>
      </c>
      <c r="L91">
        <f>IF($K91="","",$K91+ROW()/1000000)</f>
      </c>
      <c r="M91">
        <f>IF($K91&lt;&gt;"",IF(M90="","• "&amp;$C91&amp;" — "&amp;$D91&amp;IF($F91="",""," (due "&amp;DAY($F91)&amp;" "&amp;CHOOSE(MONTH($F91),"Jan","Feb","Mar","Apr","May","Jun","Jul","Aug","Sep","Oct","Nov","Dec")&amp;" "&amp;YEAR($F91)&amp;")"),M90&amp;IFERROR(CHAR(10)," · ")&amp;"• "&amp;$C91&amp;" — "&amp;$D91&amp;IF($F91="",""," (due "&amp;DAY($F91)&amp;" "&amp;CHOOSE(MONTH($F91),"Jan","Feb","Mar","Apr","May","Jun","Jul","Aug","Sep","Oct","Nov","Dec")&amp;" "&amp;YEAR($F91)&amp;")")),M90)</f>
      </c>
    </row>
    <row r="92" spans="1:13" x14ac:dyDescent="0.25">
      <c r="A92" s="32">
        <f>IF($C92="","","A-"&amp;RIGHT("00"&amp;(ROW()-6),3))</f>
      </c>
      <c r="B92" s="31"/>
      <c r="C92" s="31"/>
      <c r="D92" s="31"/>
      <c r="E92" s="33"/>
      <c r="F92" s="33"/>
      <c r="G92" s="31"/>
      <c r="H92" s="33"/>
      <c r="I92" s="31"/>
      <c r="J92" s="34">
        <f>IF($C92="","",IF($G92="Complete","Completed",IF($G92="No longer required","Closed",IF($F92="","No due date",IF($F92&lt;TODAY(),"Overdue",IF($F92-TODAY()&lt;=14,"Due soon","On track"))))))</f>
      </c>
      <c r="K92">
        <f>IF(OR($J92="",$J92="Completed",$J92="Closed"),"",IF($F92="",99999,$F92-TODAY()))</f>
      </c>
      <c r="L92">
        <f>IF($K92="","",$K92+ROW()/1000000)</f>
      </c>
      <c r="M92">
        <f>IF($K92&lt;&gt;"",IF(M91="","• "&amp;$C92&amp;" — "&amp;$D92&amp;IF($F92="",""," (due "&amp;DAY($F92)&amp;" "&amp;CHOOSE(MONTH($F92),"Jan","Feb","Mar","Apr","May","Jun","Jul","Aug","Sep","Oct","Nov","Dec")&amp;" "&amp;YEAR($F92)&amp;")"),M91&amp;IFERROR(CHAR(10)," · ")&amp;"• "&amp;$C92&amp;" — "&amp;$D92&amp;IF($F92="",""," (due "&amp;DAY($F92)&amp;" "&amp;CHOOSE(MONTH($F92),"Jan","Feb","Mar","Apr","May","Jun","Jul","Aug","Sep","Oct","Nov","Dec")&amp;" "&amp;YEAR($F92)&amp;")")),M91)</f>
      </c>
    </row>
    <row r="93" spans="1:13" x14ac:dyDescent="0.25">
      <c r="A93" s="32">
        <f>IF($C93="","","A-"&amp;RIGHT("00"&amp;(ROW()-6),3))</f>
      </c>
      <c r="B93" s="31"/>
      <c r="C93" s="31"/>
      <c r="D93" s="31"/>
      <c r="E93" s="33"/>
      <c r="F93" s="33"/>
      <c r="G93" s="31"/>
      <c r="H93" s="33"/>
      <c r="I93" s="31"/>
      <c r="J93" s="34">
        <f>IF($C93="","",IF($G93="Complete","Completed",IF($G93="No longer required","Closed",IF($F93="","No due date",IF($F93&lt;TODAY(),"Overdue",IF($F93-TODAY()&lt;=14,"Due soon","On track"))))))</f>
      </c>
      <c r="K93">
        <f>IF(OR($J93="",$J93="Completed",$J93="Closed"),"",IF($F93="",99999,$F93-TODAY()))</f>
      </c>
      <c r="L93">
        <f>IF($K93="","",$K93+ROW()/1000000)</f>
      </c>
      <c r="M93">
        <f>IF($K93&lt;&gt;"",IF(M92="","• "&amp;$C93&amp;" — "&amp;$D93&amp;IF($F93="",""," (due "&amp;DAY($F93)&amp;" "&amp;CHOOSE(MONTH($F93),"Jan","Feb","Mar","Apr","May","Jun","Jul","Aug","Sep","Oct","Nov","Dec")&amp;" "&amp;YEAR($F93)&amp;")"),M92&amp;IFERROR(CHAR(10)," · ")&amp;"• "&amp;$C93&amp;" — "&amp;$D93&amp;IF($F93="",""," (due "&amp;DAY($F93)&amp;" "&amp;CHOOSE(MONTH($F93),"Jan","Feb","Mar","Apr","May","Jun","Jul","Aug","Sep","Oct","Nov","Dec")&amp;" "&amp;YEAR($F93)&amp;")")),M92)</f>
      </c>
    </row>
    <row r="94" spans="1:13" x14ac:dyDescent="0.25">
      <c r="A94" s="32">
        <f>IF($C94="","","A-"&amp;RIGHT("00"&amp;(ROW()-6),3))</f>
      </c>
      <c r="B94" s="31"/>
      <c r="C94" s="31"/>
      <c r="D94" s="31"/>
      <c r="E94" s="33"/>
      <c r="F94" s="33"/>
      <c r="G94" s="31"/>
      <c r="H94" s="33"/>
      <c r="I94" s="31"/>
      <c r="J94" s="34">
        <f>IF($C94="","",IF($G94="Complete","Completed",IF($G94="No longer required","Closed",IF($F94="","No due date",IF($F94&lt;TODAY(),"Overdue",IF($F94-TODAY()&lt;=14,"Due soon","On track"))))))</f>
      </c>
      <c r="K94">
        <f>IF(OR($J94="",$J94="Completed",$J94="Closed"),"",IF($F94="",99999,$F94-TODAY()))</f>
      </c>
      <c r="L94">
        <f>IF($K94="","",$K94+ROW()/1000000)</f>
      </c>
      <c r="M94">
        <f>IF($K94&lt;&gt;"",IF(M93="","• "&amp;$C94&amp;" — "&amp;$D94&amp;IF($F94="",""," (due "&amp;DAY($F94)&amp;" "&amp;CHOOSE(MONTH($F94),"Jan","Feb","Mar","Apr","May","Jun","Jul","Aug","Sep","Oct","Nov","Dec")&amp;" "&amp;YEAR($F94)&amp;")"),M93&amp;IFERROR(CHAR(10)," · ")&amp;"• "&amp;$C94&amp;" — "&amp;$D94&amp;IF($F94="",""," (due "&amp;DAY($F94)&amp;" "&amp;CHOOSE(MONTH($F94),"Jan","Feb","Mar","Apr","May","Jun","Jul","Aug","Sep","Oct","Nov","Dec")&amp;" "&amp;YEAR($F94)&amp;")")),M93)</f>
      </c>
    </row>
    <row r="95" spans="1:13" x14ac:dyDescent="0.25">
      <c r="A95" s="32">
        <f>IF($C95="","","A-"&amp;RIGHT("00"&amp;(ROW()-6),3))</f>
      </c>
      <c r="B95" s="31"/>
      <c r="C95" s="31"/>
      <c r="D95" s="31"/>
      <c r="E95" s="33"/>
      <c r="F95" s="33"/>
      <c r="G95" s="31"/>
      <c r="H95" s="33"/>
      <c r="I95" s="31"/>
      <c r="J95" s="34">
        <f>IF($C95="","",IF($G95="Complete","Completed",IF($G95="No longer required","Closed",IF($F95="","No due date",IF($F95&lt;TODAY(),"Overdue",IF($F95-TODAY()&lt;=14,"Due soon","On track"))))))</f>
      </c>
      <c r="K95">
        <f>IF(OR($J95="",$J95="Completed",$J95="Closed"),"",IF($F95="",99999,$F95-TODAY()))</f>
      </c>
      <c r="L95">
        <f>IF($K95="","",$K95+ROW()/1000000)</f>
      </c>
      <c r="M95">
        <f>IF($K95&lt;&gt;"",IF(M94="","• "&amp;$C95&amp;" — "&amp;$D95&amp;IF($F95="",""," (due "&amp;DAY($F95)&amp;" "&amp;CHOOSE(MONTH($F95),"Jan","Feb","Mar","Apr","May","Jun","Jul","Aug","Sep","Oct","Nov","Dec")&amp;" "&amp;YEAR($F95)&amp;")"),M94&amp;IFERROR(CHAR(10)," · ")&amp;"• "&amp;$C95&amp;" — "&amp;$D95&amp;IF($F95="",""," (due "&amp;DAY($F95)&amp;" "&amp;CHOOSE(MONTH($F95),"Jan","Feb","Mar","Apr","May","Jun","Jul","Aug","Sep","Oct","Nov","Dec")&amp;" "&amp;YEAR($F95)&amp;")")),M94)</f>
      </c>
    </row>
    <row r="96" spans="1:13" x14ac:dyDescent="0.25">
      <c r="A96" s="32">
        <f>IF($C96="","","A-"&amp;RIGHT("00"&amp;(ROW()-6),3))</f>
      </c>
      <c r="B96" s="31"/>
      <c r="C96" s="31"/>
      <c r="D96" s="31"/>
      <c r="E96" s="33"/>
      <c r="F96" s="33"/>
      <c r="G96" s="31"/>
      <c r="H96" s="33"/>
      <c r="I96" s="31"/>
      <c r="J96" s="34">
        <f>IF($C96="","",IF($G96="Complete","Completed",IF($G96="No longer required","Closed",IF($F96="","No due date",IF($F96&lt;TODAY(),"Overdue",IF($F96-TODAY()&lt;=14,"Due soon","On track"))))))</f>
      </c>
      <c r="K96">
        <f>IF(OR($J96="",$J96="Completed",$J96="Closed"),"",IF($F96="",99999,$F96-TODAY()))</f>
      </c>
      <c r="L96">
        <f>IF($K96="","",$K96+ROW()/1000000)</f>
      </c>
      <c r="M96">
        <f>IF($K96&lt;&gt;"",IF(M95="","• "&amp;$C96&amp;" — "&amp;$D96&amp;IF($F96="",""," (due "&amp;DAY($F96)&amp;" "&amp;CHOOSE(MONTH($F96),"Jan","Feb","Mar","Apr","May","Jun","Jul","Aug","Sep","Oct","Nov","Dec")&amp;" "&amp;YEAR($F96)&amp;")"),M95&amp;IFERROR(CHAR(10)," · ")&amp;"• "&amp;$C96&amp;" — "&amp;$D96&amp;IF($F96="",""," (due "&amp;DAY($F96)&amp;" "&amp;CHOOSE(MONTH($F96),"Jan","Feb","Mar","Apr","May","Jun","Jul","Aug","Sep","Oct","Nov","Dec")&amp;" "&amp;YEAR($F96)&amp;")")),M95)</f>
      </c>
    </row>
    <row r="97" spans="1:13" x14ac:dyDescent="0.25">
      <c r="A97" s="32">
        <f>IF($C97="","","A-"&amp;RIGHT("00"&amp;(ROW()-6),3))</f>
      </c>
      <c r="B97" s="31"/>
      <c r="C97" s="31"/>
      <c r="D97" s="31"/>
      <c r="E97" s="33"/>
      <c r="F97" s="33"/>
      <c r="G97" s="31"/>
      <c r="H97" s="33"/>
      <c r="I97" s="31"/>
      <c r="J97" s="34">
        <f>IF($C97="","",IF($G97="Complete","Completed",IF($G97="No longer required","Closed",IF($F97="","No due date",IF($F97&lt;TODAY(),"Overdue",IF($F97-TODAY()&lt;=14,"Due soon","On track"))))))</f>
      </c>
      <c r="K97">
        <f>IF(OR($J97="",$J97="Completed",$J97="Closed"),"",IF($F97="",99999,$F97-TODAY()))</f>
      </c>
      <c r="L97">
        <f>IF($K97="","",$K97+ROW()/1000000)</f>
      </c>
      <c r="M97">
        <f>IF($K97&lt;&gt;"",IF(M96="","• "&amp;$C97&amp;" — "&amp;$D97&amp;IF($F97="",""," (due "&amp;DAY($F97)&amp;" "&amp;CHOOSE(MONTH($F97),"Jan","Feb","Mar","Apr","May","Jun","Jul","Aug","Sep","Oct","Nov","Dec")&amp;" "&amp;YEAR($F97)&amp;")"),M96&amp;IFERROR(CHAR(10)," · ")&amp;"• "&amp;$C97&amp;" — "&amp;$D97&amp;IF($F97="",""," (due "&amp;DAY($F97)&amp;" "&amp;CHOOSE(MONTH($F97),"Jan","Feb","Mar","Apr","May","Jun","Jul","Aug","Sep","Oct","Nov","Dec")&amp;" "&amp;YEAR($F97)&amp;")")),M96)</f>
      </c>
    </row>
    <row r="98" spans="1:13" x14ac:dyDescent="0.25">
      <c r="A98" s="32">
        <f>IF($C98="","","A-"&amp;RIGHT("00"&amp;(ROW()-6),3))</f>
      </c>
      <c r="B98" s="31"/>
      <c r="C98" s="31"/>
      <c r="D98" s="31"/>
      <c r="E98" s="33"/>
      <c r="F98" s="33"/>
      <c r="G98" s="31"/>
      <c r="H98" s="33"/>
      <c r="I98" s="31"/>
      <c r="J98" s="34">
        <f>IF($C98="","",IF($G98="Complete","Completed",IF($G98="No longer required","Closed",IF($F98="","No due date",IF($F98&lt;TODAY(),"Overdue",IF($F98-TODAY()&lt;=14,"Due soon","On track"))))))</f>
      </c>
      <c r="K98">
        <f>IF(OR($J98="",$J98="Completed",$J98="Closed"),"",IF($F98="",99999,$F98-TODAY()))</f>
      </c>
      <c r="L98">
        <f>IF($K98="","",$K98+ROW()/1000000)</f>
      </c>
      <c r="M98">
        <f>IF($K98&lt;&gt;"",IF(M97="","• "&amp;$C98&amp;" — "&amp;$D98&amp;IF($F98="",""," (due "&amp;DAY($F98)&amp;" "&amp;CHOOSE(MONTH($F98),"Jan","Feb","Mar","Apr","May","Jun","Jul","Aug","Sep","Oct","Nov","Dec")&amp;" "&amp;YEAR($F98)&amp;")"),M97&amp;IFERROR(CHAR(10)," · ")&amp;"• "&amp;$C98&amp;" — "&amp;$D98&amp;IF($F98="",""," (due "&amp;DAY($F98)&amp;" "&amp;CHOOSE(MONTH($F98),"Jan","Feb","Mar","Apr","May","Jun","Jul","Aug","Sep","Oct","Nov","Dec")&amp;" "&amp;YEAR($F98)&amp;")")),M97)</f>
      </c>
    </row>
    <row r="99" spans="1:13" x14ac:dyDescent="0.25">
      <c r="A99" s="32">
        <f>IF($C99="","","A-"&amp;RIGHT("00"&amp;(ROW()-6),3))</f>
      </c>
      <c r="B99" s="31"/>
      <c r="C99" s="31"/>
      <c r="D99" s="31"/>
      <c r="E99" s="33"/>
      <c r="F99" s="33"/>
      <c r="G99" s="31"/>
      <c r="H99" s="33"/>
      <c r="I99" s="31"/>
      <c r="J99" s="34">
        <f>IF($C99="","",IF($G99="Complete","Completed",IF($G99="No longer required","Closed",IF($F99="","No due date",IF($F99&lt;TODAY(),"Overdue",IF($F99-TODAY()&lt;=14,"Due soon","On track"))))))</f>
      </c>
      <c r="K99">
        <f>IF(OR($J99="",$J99="Completed",$J99="Closed"),"",IF($F99="",99999,$F99-TODAY()))</f>
      </c>
      <c r="L99">
        <f>IF($K99="","",$K99+ROW()/1000000)</f>
      </c>
      <c r="M99">
        <f>IF($K99&lt;&gt;"",IF(M98="","• "&amp;$C99&amp;" — "&amp;$D99&amp;IF($F99="",""," (due "&amp;DAY($F99)&amp;" "&amp;CHOOSE(MONTH($F99),"Jan","Feb","Mar","Apr","May","Jun","Jul","Aug","Sep","Oct","Nov","Dec")&amp;" "&amp;YEAR($F99)&amp;")"),M98&amp;IFERROR(CHAR(10)," · ")&amp;"• "&amp;$C99&amp;" — "&amp;$D99&amp;IF($F99="",""," (due "&amp;DAY($F99)&amp;" "&amp;CHOOSE(MONTH($F99),"Jan","Feb","Mar","Apr","May","Jun","Jul","Aug","Sep","Oct","Nov","Dec")&amp;" "&amp;YEAR($F99)&amp;")")),M98)</f>
      </c>
    </row>
    <row r="100" spans="1:13" x14ac:dyDescent="0.25">
      <c r="A100" s="32">
        <f>IF($C100="","","A-"&amp;RIGHT("00"&amp;(ROW()-6),3))</f>
      </c>
      <c r="B100" s="31"/>
      <c r="C100" s="31"/>
      <c r="D100" s="31"/>
      <c r="E100" s="33"/>
      <c r="F100" s="33"/>
      <c r="G100" s="31"/>
      <c r="H100" s="33"/>
      <c r="I100" s="31"/>
      <c r="J100" s="34">
        <f>IF($C100="","",IF($G100="Complete","Completed",IF($G100="No longer required","Closed",IF($F100="","No due date",IF($F100&lt;TODAY(),"Overdue",IF($F100-TODAY()&lt;=14,"Due soon","On track"))))))</f>
      </c>
      <c r="K100">
        <f>IF(OR($J100="",$J100="Completed",$J100="Closed"),"",IF($F100="",99999,$F100-TODAY()))</f>
      </c>
      <c r="L100">
        <f>IF($K100="","",$K100+ROW()/1000000)</f>
      </c>
      <c r="M100">
        <f>IF($K100&lt;&gt;"",IF(M99="","• "&amp;$C100&amp;" — "&amp;$D100&amp;IF($F100="",""," (due "&amp;DAY($F100)&amp;" "&amp;CHOOSE(MONTH($F100),"Jan","Feb","Mar","Apr","May","Jun","Jul","Aug","Sep","Oct","Nov","Dec")&amp;" "&amp;YEAR($F100)&amp;")"),M99&amp;IFERROR(CHAR(10)," · ")&amp;"• "&amp;$C100&amp;" — "&amp;$D100&amp;IF($F100="",""," (due "&amp;DAY($F100)&amp;" "&amp;CHOOSE(MONTH($F100),"Jan","Feb","Mar","Apr","May","Jun","Jul","Aug","Sep","Oct","Nov","Dec")&amp;" "&amp;YEAR($F100)&amp;")")),M99)</f>
      </c>
    </row>
    <row r="101" spans="1:13" x14ac:dyDescent="0.25">
      <c r="A101" s="32">
        <f>IF($C101="","","A-"&amp;RIGHT("00"&amp;(ROW()-6),3))</f>
      </c>
      <c r="B101" s="31"/>
      <c r="C101" s="31"/>
      <c r="D101" s="31"/>
      <c r="E101" s="33"/>
      <c r="F101" s="33"/>
      <c r="G101" s="31"/>
      <c r="H101" s="33"/>
      <c r="I101" s="31"/>
      <c r="J101" s="34">
        <f>IF($C101="","",IF($G101="Complete","Completed",IF($G101="No longer required","Closed",IF($F101="","No due date",IF($F101&lt;TODAY(),"Overdue",IF($F101-TODAY()&lt;=14,"Due soon","On track"))))))</f>
      </c>
      <c r="K101">
        <f>IF(OR($J101="",$J101="Completed",$J101="Closed"),"",IF($F101="",99999,$F101-TODAY()))</f>
      </c>
      <c r="L101">
        <f>IF($K101="","",$K101+ROW()/1000000)</f>
      </c>
      <c r="M101">
        <f>IF($K101&lt;&gt;"",IF(M100="","• "&amp;$C101&amp;" — "&amp;$D101&amp;IF($F101="",""," (due "&amp;DAY($F101)&amp;" "&amp;CHOOSE(MONTH($F101),"Jan","Feb","Mar","Apr","May","Jun","Jul","Aug","Sep","Oct","Nov","Dec")&amp;" "&amp;YEAR($F101)&amp;")"),M100&amp;IFERROR(CHAR(10)," · ")&amp;"• "&amp;$C101&amp;" — "&amp;$D101&amp;IF($F101="",""," (due "&amp;DAY($F101)&amp;" "&amp;CHOOSE(MONTH($F101),"Jan","Feb","Mar","Apr","May","Jun","Jul","Aug","Sep","Oct","Nov","Dec")&amp;" "&amp;YEAR($F101)&amp;")")),M100)</f>
      </c>
    </row>
    <row r="102" spans="1:13" x14ac:dyDescent="0.25">
      <c r="A102" s="32">
        <f>IF($C102="","","A-"&amp;RIGHT("00"&amp;(ROW()-6),3))</f>
      </c>
      <c r="B102" s="31"/>
      <c r="C102" s="31"/>
      <c r="D102" s="31"/>
      <c r="E102" s="33"/>
      <c r="F102" s="33"/>
      <c r="G102" s="31"/>
      <c r="H102" s="33"/>
      <c r="I102" s="31"/>
      <c r="J102" s="34">
        <f>IF($C102="","",IF($G102="Complete","Completed",IF($G102="No longer required","Closed",IF($F102="","No due date",IF($F102&lt;TODAY(),"Overdue",IF($F102-TODAY()&lt;=14,"Due soon","On track"))))))</f>
      </c>
      <c r="K102">
        <f>IF(OR($J102="",$J102="Completed",$J102="Closed"),"",IF($F102="",99999,$F102-TODAY()))</f>
      </c>
      <c r="L102">
        <f>IF($K102="","",$K102+ROW()/1000000)</f>
      </c>
      <c r="M102">
        <f>IF($K102&lt;&gt;"",IF(M101="","• "&amp;$C102&amp;" — "&amp;$D102&amp;IF($F102="",""," (due "&amp;DAY($F102)&amp;" "&amp;CHOOSE(MONTH($F102),"Jan","Feb","Mar","Apr","May","Jun","Jul","Aug","Sep","Oct","Nov","Dec")&amp;" "&amp;YEAR($F102)&amp;")"),M101&amp;IFERROR(CHAR(10)," · ")&amp;"• "&amp;$C102&amp;" — "&amp;$D102&amp;IF($F102="",""," (due "&amp;DAY($F102)&amp;" "&amp;CHOOSE(MONTH($F102),"Jan","Feb","Mar","Apr","May","Jun","Jul","Aug","Sep","Oct","Nov","Dec")&amp;" "&amp;YEAR($F102)&amp;")")),M101)</f>
      </c>
    </row>
    <row r="103" spans="1:13" x14ac:dyDescent="0.25">
      <c r="A103" s="32">
        <f>IF($C103="","","A-"&amp;RIGHT("00"&amp;(ROW()-6),3))</f>
      </c>
      <c r="B103" s="31"/>
      <c r="C103" s="31"/>
      <c r="D103" s="31"/>
      <c r="E103" s="33"/>
      <c r="F103" s="33"/>
      <c r="G103" s="31"/>
      <c r="H103" s="33"/>
      <c r="I103" s="31"/>
      <c r="J103" s="34">
        <f>IF($C103="","",IF($G103="Complete","Completed",IF($G103="No longer required","Closed",IF($F103="","No due date",IF($F103&lt;TODAY(),"Overdue",IF($F103-TODAY()&lt;=14,"Due soon","On track"))))))</f>
      </c>
      <c r="K103">
        <f>IF(OR($J103="",$J103="Completed",$J103="Closed"),"",IF($F103="",99999,$F103-TODAY()))</f>
      </c>
      <c r="L103">
        <f>IF($K103="","",$K103+ROW()/1000000)</f>
      </c>
      <c r="M103">
        <f>IF($K103&lt;&gt;"",IF(M102="","• "&amp;$C103&amp;" — "&amp;$D103&amp;IF($F103="",""," (due "&amp;DAY($F103)&amp;" "&amp;CHOOSE(MONTH($F103),"Jan","Feb","Mar","Apr","May","Jun","Jul","Aug","Sep","Oct","Nov","Dec")&amp;" "&amp;YEAR($F103)&amp;")"),M102&amp;IFERROR(CHAR(10)," · ")&amp;"• "&amp;$C103&amp;" — "&amp;$D103&amp;IF($F103="",""," (due "&amp;DAY($F103)&amp;" "&amp;CHOOSE(MONTH($F103),"Jan","Feb","Mar","Apr","May","Jun","Jul","Aug","Sep","Oct","Nov","Dec")&amp;" "&amp;YEAR($F103)&amp;")")),M102)</f>
      </c>
    </row>
    <row r="104" spans="1:13" x14ac:dyDescent="0.25">
      <c r="A104" s="32">
        <f>IF($C104="","","A-"&amp;RIGHT("00"&amp;(ROW()-6),3))</f>
      </c>
      <c r="B104" s="31"/>
      <c r="C104" s="31"/>
      <c r="D104" s="31"/>
      <c r="E104" s="33"/>
      <c r="F104" s="33"/>
      <c r="G104" s="31"/>
      <c r="H104" s="33"/>
      <c r="I104" s="31"/>
      <c r="J104" s="34">
        <f>IF($C104="","",IF($G104="Complete","Completed",IF($G104="No longer required","Closed",IF($F104="","No due date",IF($F104&lt;TODAY(),"Overdue",IF($F104-TODAY()&lt;=14,"Due soon","On track"))))))</f>
      </c>
      <c r="K104">
        <f>IF(OR($J104="",$J104="Completed",$J104="Closed"),"",IF($F104="",99999,$F104-TODAY()))</f>
      </c>
      <c r="L104">
        <f>IF($K104="","",$K104+ROW()/1000000)</f>
      </c>
      <c r="M104">
        <f>IF($K104&lt;&gt;"",IF(M103="","• "&amp;$C104&amp;" — "&amp;$D104&amp;IF($F104="",""," (due "&amp;DAY($F104)&amp;" "&amp;CHOOSE(MONTH($F104),"Jan","Feb","Mar","Apr","May","Jun","Jul","Aug","Sep","Oct","Nov","Dec")&amp;" "&amp;YEAR($F104)&amp;")"),M103&amp;IFERROR(CHAR(10)," · ")&amp;"• "&amp;$C104&amp;" — "&amp;$D104&amp;IF($F104="",""," (due "&amp;DAY($F104)&amp;" "&amp;CHOOSE(MONTH($F104),"Jan","Feb","Mar","Apr","May","Jun","Jul","Aug","Sep","Oct","Nov","Dec")&amp;" "&amp;YEAR($F104)&amp;")")),M103)</f>
      </c>
    </row>
    <row r="105" spans="1:13" x14ac:dyDescent="0.25">
      <c r="A105" s="32">
        <f>IF($C105="","","A-"&amp;RIGHT("00"&amp;(ROW()-6),3))</f>
      </c>
      <c r="B105" s="31"/>
      <c r="C105" s="31"/>
      <c r="D105" s="31"/>
      <c r="E105" s="33"/>
      <c r="F105" s="33"/>
      <c r="G105" s="31"/>
      <c r="H105" s="33"/>
      <c r="I105" s="31"/>
      <c r="J105" s="34">
        <f>IF($C105="","",IF($G105="Complete","Completed",IF($G105="No longer required","Closed",IF($F105="","No due date",IF($F105&lt;TODAY(),"Overdue",IF($F105-TODAY()&lt;=14,"Due soon","On track"))))))</f>
      </c>
      <c r="K105">
        <f>IF(OR($J105="",$J105="Completed",$J105="Closed"),"",IF($F105="",99999,$F105-TODAY()))</f>
      </c>
      <c r="L105">
        <f>IF($K105="","",$K105+ROW()/1000000)</f>
      </c>
      <c r="M105">
        <f>IF($K105&lt;&gt;"",IF(M104="","• "&amp;$C105&amp;" — "&amp;$D105&amp;IF($F105="",""," (due "&amp;DAY($F105)&amp;" "&amp;CHOOSE(MONTH($F105),"Jan","Feb","Mar","Apr","May","Jun","Jul","Aug","Sep","Oct","Nov","Dec")&amp;" "&amp;YEAR($F105)&amp;")"),M104&amp;IFERROR(CHAR(10)," · ")&amp;"• "&amp;$C105&amp;" — "&amp;$D105&amp;IF($F105="",""," (due "&amp;DAY($F105)&amp;" "&amp;CHOOSE(MONTH($F105),"Jan","Feb","Mar","Apr","May","Jun","Jul","Aug","Sep","Oct","Nov","Dec")&amp;" "&amp;YEAR($F105)&amp;")")),M104)</f>
      </c>
    </row>
    <row r="106" spans="1:13" x14ac:dyDescent="0.25">
      <c r="A106" s="32">
        <f>IF($C106="","","A-"&amp;RIGHT("00"&amp;(ROW()-6),3))</f>
      </c>
      <c r="B106" s="31"/>
      <c r="C106" s="31"/>
      <c r="D106" s="31"/>
      <c r="E106" s="33"/>
      <c r="F106" s="33"/>
      <c r="G106" s="31"/>
      <c r="H106" s="33"/>
      <c r="I106" s="31"/>
      <c r="J106" s="34">
        <f>IF($C106="","",IF($G106="Complete","Completed",IF($G106="No longer required","Closed",IF($F106="","No due date",IF($F106&lt;TODAY(),"Overdue",IF($F106-TODAY()&lt;=14,"Due soon","On track"))))))</f>
      </c>
      <c r="K106">
        <f>IF(OR($J106="",$J106="Completed",$J106="Closed"),"",IF($F106="",99999,$F106-TODAY()))</f>
      </c>
      <c r="L106">
        <f>IF($K106="","",$K106+ROW()/1000000)</f>
      </c>
      <c r="M106">
        <f>IF($K106&lt;&gt;"",IF(M105="","• "&amp;$C106&amp;" — "&amp;$D106&amp;IF($F106="",""," (due "&amp;DAY($F106)&amp;" "&amp;CHOOSE(MONTH($F106),"Jan","Feb","Mar","Apr","May","Jun","Jul","Aug","Sep","Oct","Nov","Dec")&amp;" "&amp;YEAR($F106)&amp;")"),M105&amp;IFERROR(CHAR(10)," · ")&amp;"• "&amp;$C106&amp;" — "&amp;$D106&amp;IF($F106="",""," (due "&amp;DAY($F106)&amp;" "&amp;CHOOSE(MONTH($F106),"Jan","Feb","Mar","Apr","May","Jun","Jul","Aug","Sep","Oct","Nov","Dec")&amp;" "&amp;YEAR($F106)&amp;")")),M105)</f>
      </c>
    </row>
    <row r="107" spans="1:13" x14ac:dyDescent="0.25">
      <c r="A107" s="32">
        <f>IF($C107="","","A-"&amp;RIGHT("00"&amp;(ROW()-6),3))</f>
      </c>
      <c r="B107" s="31"/>
      <c r="C107" s="31"/>
      <c r="D107" s="31"/>
      <c r="E107" s="33"/>
      <c r="F107" s="33"/>
      <c r="G107" s="31"/>
      <c r="H107" s="33"/>
      <c r="I107" s="31"/>
      <c r="J107" s="34">
        <f>IF($C107="","",IF($G107="Complete","Completed",IF($G107="No longer required","Closed",IF($F107="","No due date",IF($F107&lt;TODAY(),"Overdue",IF($F107-TODAY()&lt;=14,"Due soon","On track"))))))</f>
      </c>
      <c r="K107">
        <f>IF(OR($J107="",$J107="Completed",$J107="Closed"),"",IF($F107="",99999,$F107-TODAY()))</f>
      </c>
      <c r="L107">
        <f>IF($K107="","",$K107+ROW()/1000000)</f>
      </c>
      <c r="M107">
        <f>IF($K107&lt;&gt;"",IF(M106="","• "&amp;$C107&amp;" — "&amp;$D107&amp;IF($F107="",""," (due "&amp;DAY($F107)&amp;" "&amp;CHOOSE(MONTH($F107),"Jan","Feb","Mar","Apr","May","Jun","Jul","Aug","Sep","Oct","Nov","Dec")&amp;" "&amp;YEAR($F107)&amp;")"),M106&amp;IFERROR(CHAR(10)," · ")&amp;"• "&amp;$C107&amp;" — "&amp;$D107&amp;IF($F107="",""," (due "&amp;DAY($F107)&amp;" "&amp;CHOOSE(MONTH($F107),"Jan","Feb","Mar","Apr","May","Jun","Jul","Aug","Sep","Oct","Nov","Dec")&amp;" "&amp;YEAR($F107)&amp;")")),M106)</f>
      </c>
    </row>
    <row r="108" spans="1:13" x14ac:dyDescent="0.25">
      <c r="A108" s="32">
        <f>IF($C108="","","A-"&amp;RIGHT("00"&amp;(ROW()-6),3))</f>
      </c>
      <c r="B108" s="31"/>
      <c r="C108" s="31"/>
      <c r="D108" s="31"/>
      <c r="E108" s="33"/>
      <c r="F108" s="33"/>
      <c r="G108" s="31"/>
      <c r="H108" s="33"/>
      <c r="I108" s="31"/>
      <c r="J108" s="34">
        <f>IF($C108="","",IF($G108="Complete","Completed",IF($G108="No longer required","Closed",IF($F108="","No due date",IF($F108&lt;TODAY(),"Overdue",IF($F108-TODAY()&lt;=14,"Due soon","On track"))))))</f>
      </c>
      <c r="K108">
        <f>IF(OR($J108="",$J108="Completed",$J108="Closed"),"",IF($F108="",99999,$F108-TODAY()))</f>
      </c>
      <c r="L108">
        <f>IF($K108="","",$K108+ROW()/1000000)</f>
      </c>
      <c r="M108">
        <f>IF($K108&lt;&gt;"",IF(M107="","• "&amp;$C108&amp;" — "&amp;$D108&amp;IF($F108="",""," (due "&amp;DAY($F108)&amp;" "&amp;CHOOSE(MONTH($F108),"Jan","Feb","Mar","Apr","May","Jun","Jul","Aug","Sep","Oct","Nov","Dec")&amp;" "&amp;YEAR($F108)&amp;")"),M107&amp;IFERROR(CHAR(10)," · ")&amp;"• "&amp;$C108&amp;" — "&amp;$D108&amp;IF($F108="",""," (due "&amp;DAY($F108)&amp;" "&amp;CHOOSE(MONTH($F108),"Jan","Feb","Mar","Apr","May","Jun","Jul","Aug","Sep","Oct","Nov","Dec")&amp;" "&amp;YEAR($F108)&amp;")")),M107)</f>
      </c>
    </row>
    <row r="109" spans="1:13" x14ac:dyDescent="0.25">
      <c r="A109" s="32">
        <f>IF($C109="","","A-"&amp;RIGHT("00"&amp;(ROW()-6),3))</f>
      </c>
      <c r="B109" s="31"/>
      <c r="C109" s="31"/>
      <c r="D109" s="31"/>
      <c r="E109" s="33"/>
      <c r="F109" s="33"/>
      <c r="G109" s="31"/>
      <c r="H109" s="33"/>
      <c r="I109" s="31"/>
      <c r="J109" s="34">
        <f>IF($C109="","",IF($G109="Complete","Completed",IF($G109="No longer required","Closed",IF($F109="","No due date",IF($F109&lt;TODAY(),"Overdue",IF($F109-TODAY()&lt;=14,"Due soon","On track"))))))</f>
      </c>
      <c r="K109">
        <f>IF(OR($J109="",$J109="Completed",$J109="Closed"),"",IF($F109="",99999,$F109-TODAY()))</f>
      </c>
      <c r="L109">
        <f>IF($K109="","",$K109+ROW()/1000000)</f>
      </c>
      <c r="M109">
        <f>IF($K109&lt;&gt;"",IF(M108="","• "&amp;$C109&amp;" — "&amp;$D109&amp;IF($F109="",""," (due "&amp;DAY($F109)&amp;" "&amp;CHOOSE(MONTH($F109),"Jan","Feb","Mar","Apr","May","Jun","Jul","Aug","Sep","Oct","Nov","Dec")&amp;" "&amp;YEAR($F109)&amp;")"),M108&amp;IFERROR(CHAR(10)," · ")&amp;"• "&amp;$C109&amp;" — "&amp;$D109&amp;IF($F109="",""," (due "&amp;DAY($F109)&amp;" "&amp;CHOOSE(MONTH($F109),"Jan","Feb","Mar","Apr","May","Jun","Jul","Aug","Sep","Oct","Nov","Dec")&amp;" "&amp;YEAR($F109)&amp;")")),M108)</f>
      </c>
    </row>
    <row r="110" spans="1:13" x14ac:dyDescent="0.25">
      <c r="A110" s="32">
        <f>IF($C110="","","A-"&amp;RIGHT("00"&amp;(ROW()-6),3))</f>
      </c>
      <c r="B110" s="31"/>
      <c r="C110" s="31"/>
      <c r="D110" s="31"/>
      <c r="E110" s="33"/>
      <c r="F110" s="33"/>
      <c r="G110" s="31"/>
      <c r="H110" s="33"/>
      <c r="I110" s="31"/>
      <c r="J110" s="34">
        <f>IF($C110="","",IF($G110="Complete","Completed",IF($G110="No longer required","Closed",IF($F110="","No due date",IF($F110&lt;TODAY(),"Overdue",IF($F110-TODAY()&lt;=14,"Due soon","On track"))))))</f>
      </c>
      <c r="K110">
        <f>IF(OR($J110="",$J110="Completed",$J110="Closed"),"",IF($F110="",99999,$F110-TODAY()))</f>
      </c>
      <c r="L110">
        <f>IF($K110="","",$K110+ROW()/1000000)</f>
      </c>
      <c r="M110">
        <f>IF($K110&lt;&gt;"",IF(M109="","• "&amp;$C110&amp;" — "&amp;$D110&amp;IF($F110="",""," (due "&amp;DAY($F110)&amp;" "&amp;CHOOSE(MONTH($F110),"Jan","Feb","Mar","Apr","May","Jun","Jul","Aug","Sep","Oct","Nov","Dec")&amp;" "&amp;YEAR($F110)&amp;")"),M109&amp;IFERROR(CHAR(10)," · ")&amp;"• "&amp;$C110&amp;" — "&amp;$D110&amp;IF($F110="",""," (due "&amp;DAY($F110)&amp;" "&amp;CHOOSE(MONTH($F110),"Jan","Feb","Mar","Apr","May","Jun","Jul","Aug","Sep","Oct","Nov","Dec")&amp;" "&amp;YEAR($F110)&amp;")")),M109)</f>
      </c>
    </row>
    <row r="111" spans="1:13" x14ac:dyDescent="0.25">
      <c r="A111" s="32">
        <f>IF($C111="","","A-"&amp;RIGHT("00"&amp;(ROW()-6),3))</f>
      </c>
      <c r="B111" s="31"/>
      <c r="C111" s="31"/>
      <c r="D111" s="31"/>
      <c r="E111" s="33"/>
      <c r="F111" s="33"/>
      <c r="G111" s="31"/>
      <c r="H111" s="33"/>
      <c r="I111" s="31"/>
      <c r="J111" s="34">
        <f>IF($C111="","",IF($G111="Complete","Completed",IF($G111="No longer required","Closed",IF($F111="","No due date",IF($F111&lt;TODAY(),"Overdue",IF($F111-TODAY()&lt;=14,"Due soon","On track"))))))</f>
      </c>
      <c r="K111">
        <f>IF(OR($J111="",$J111="Completed",$J111="Closed"),"",IF($F111="",99999,$F111-TODAY()))</f>
      </c>
      <c r="L111">
        <f>IF($K111="","",$K111+ROW()/1000000)</f>
      </c>
      <c r="M111">
        <f>IF($K111&lt;&gt;"",IF(M110="","• "&amp;$C111&amp;" — "&amp;$D111&amp;IF($F111="",""," (due "&amp;DAY($F111)&amp;" "&amp;CHOOSE(MONTH($F111),"Jan","Feb","Mar","Apr","May","Jun","Jul","Aug","Sep","Oct","Nov","Dec")&amp;" "&amp;YEAR($F111)&amp;")"),M110&amp;IFERROR(CHAR(10)," · ")&amp;"• "&amp;$C111&amp;" — "&amp;$D111&amp;IF($F111="",""," (due "&amp;DAY($F111)&amp;" "&amp;CHOOSE(MONTH($F111),"Jan","Feb","Mar","Apr","May","Jun","Jul","Aug","Sep","Oct","Nov","Dec")&amp;" "&amp;YEAR($F111)&amp;")")),M110)</f>
      </c>
    </row>
    <row r="112" spans="1:13" x14ac:dyDescent="0.25">
      <c r="A112" s="32">
        <f>IF($C112="","","A-"&amp;RIGHT("00"&amp;(ROW()-6),3))</f>
      </c>
      <c r="B112" s="31"/>
      <c r="C112" s="31"/>
      <c r="D112" s="31"/>
      <c r="E112" s="33"/>
      <c r="F112" s="33"/>
      <c r="G112" s="31"/>
      <c r="H112" s="33"/>
      <c r="I112" s="31"/>
      <c r="J112" s="34">
        <f>IF($C112="","",IF($G112="Complete","Completed",IF($G112="No longer required","Closed",IF($F112="","No due date",IF($F112&lt;TODAY(),"Overdue",IF($F112-TODAY()&lt;=14,"Due soon","On track"))))))</f>
      </c>
      <c r="K112">
        <f>IF(OR($J112="",$J112="Completed",$J112="Closed"),"",IF($F112="",99999,$F112-TODAY()))</f>
      </c>
      <c r="L112">
        <f>IF($K112="","",$K112+ROW()/1000000)</f>
      </c>
      <c r="M112">
        <f>IF($K112&lt;&gt;"",IF(M111="","• "&amp;$C112&amp;" — "&amp;$D112&amp;IF($F112="",""," (due "&amp;DAY($F112)&amp;" "&amp;CHOOSE(MONTH($F112),"Jan","Feb","Mar","Apr","May","Jun","Jul","Aug","Sep","Oct","Nov","Dec")&amp;" "&amp;YEAR($F112)&amp;")"),M111&amp;IFERROR(CHAR(10)," · ")&amp;"• "&amp;$C112&amp;" — "&amp;$D112&amp;IF($F112="",""," (due "&amp;DAY($F112)&amp;" "&amp;CHOOSE(MONTH($F112),"Jan","Feb","Mar","Apr","May","Jun","Jul","Aug","Sep","Oct","Nov","Dec")&amp;" "&amp;YEAR($F112)&amp;")")),M111)</f>
      </c>
    </row>
    <row r="113" spans="1:13" x14ac:dyDescent="0.25">
      <c r="A113" s="32">
        <f>IF($C113="","","A-"&amp;RIGHT("00"&amp;(ROW()-6),3))</f>
      </c>
      <c r="B113" s="31"/>
      <c r="C113" s="31"/>
      <c r="D113" s="31"/>
      <c r="E113" s="33"/>
      <c r="F113" s="33"/>
      <c r="G113" s="31"/>
      <c r="H113" s="33"/>
      <c r="I113" s="31"/>
      <c r="J113" s="34">
        <f>IF($C113="","",IF($G113="Complete","Completed",IF($G113="No longer required","Closed",IF($F113="","No due date",IF($F113&lt;TODAY(),"Overdue",IF($F113-TODAY()&lt;=14,"Due soon","On track"))))))</f>
      </c>
      <c r="K113">
        <f>IF(OR($J113="",$J113="Completed",$J113="Closed"),"",IF($F113="",99999,$F113-TODAY()))</f>
      </c>
      <c r="L113">
        <f>IF($K113="","",$K113+ROW()/1000000)</f>
      </c>
      <c r="M113">
        <f>IF($K113&lt;&gt;"",IF(M112="","• "&amp;$C113&amp;" — "&amp;$D113&amp;IF($F113="",""," (due "&amp;DAY($F113)&amp;" "&amp;CHOOSE(MONTH($F113),"Jan","Feb","Mar","Apr","May","Jun","Jul","Aug","Sep","Oct","Nov","Dec")&amp;" "&amp;YEAR($F113)&amp;")"),M112&amp;IFERROR(CHAR(10)," · ")&amp;"• "&amp;$C113&amp;" — "&amp;$D113&amp;IF($F113="",""," (due "&amp;DAY($F113)&amp;" "&amp;CHOOSE(MONTH($F113),"Jan","Feb","Mar","Apr","May","Jun","Jul","Aug","Sep","Oct","Nov","Dec")&amp;" "&amp;YEAR($F113)&amp;")")),M112)</f>
      </c>
    </row>
    <row r="114" spans="1:13" x14ac:dyDescent="0.25">
      <c r="A114" s="32">
        <f>IF($C114="","","A-"&amp;RIGHT("00"&amp;(ROW()-6),3))</f>
      </c>
      <c r="B114" s="31"/>
      <c r="C114" s="31"/>
      <c r="D114" s="31"/>
      <c r="E114" s="33"/>
      <c r="F114" s="33"/>
      <c r="G114" s="31"/>
      <c r="H114" s="33"/>
      <c r="I114" s="31"/>
      <c r="J114" s="34">
        <f>IF($C114="","",IF($G114="Complete","Completed",IF($G114="No longer required","Closed",IF($F114="","No due date",IF($F114&lt;TODAY(),"Overdue",IF($F114-TODAY()&lt;=14,"Due soon","On track"))))))</f>
      </c>
      <c r="K114">
        <f>IF(OR($J114="",$J114="Completed",$J114="Closed"),"",IF($F114="",99999,$F114-TODAY()))</f>
      </c>
      <c r="L114">
        <f>IF($K114="","",$K114+ROW()/1000000)</f>
      </c>
      <c r="M114">
        <f>IF($K114&lt;&gt;"",IF(M113="","• "&amp;$C114&amp;" — "&amp;$D114&amp;IF($F114="",""," (due "&amp;DAY($F114)&amp;" "&amp;CHOOSE(MONTH($F114),"Jan","Feb","Mar","Apr","May","Jun","Jul","Aug","Sep","Oct","Nov","Dec")&amp;" "&amp;YEAR($F114)&amp;")"),M113&amp;IFERROR(CHAR(10)," · ")&amp;"• "&amp;$C114&amp;" — "&amp;$D114&amp;IF($F114="",""," (due "&amp;DAY($F114)&amp;" "&amp;CHOOSE(MONTH($F114),"Jan","Feb","Mar","Apr","May","Jun","Jul","Aug","Sep","Oct","Nov","Dec")&amp;" "&amp;YEAR($F114)&amp;")")),M113)</f>
      </c>
    </row>
    <row r="115" spans="1:13" x14ac:dyDescent="0.25">
      <c r="A115" s="32">
        <f>IF($C115="","","A-"&amp;RIGHT("00"&amp;(ROW()-6),3))</f>
      </c>
      <c r="B115" s="31"/>
      <c r="C115" s="31"/>
      <c r="D115" s="31"/>
      <c r="E115" s="33"/>
      <c r="F115" s="33"/>
      <c r="G115" s="31"/>
      <c r="H115" s="33"/>
      <c r="I115" s="31"/>
      <c r="J115" s="34">
        <f>IF($C115="","",IF($G115="Complete","Completed",IF($G115="No longer required","Closed",IF($F115="","No due date",IF($F115&lt;TODAY(),"Overdue",IF($F115-TODAY()&lt;=14,"Due soon","On track"))))))</f>
      </c>
      <c r="K115">
        <f>IF(OR($J115="",$J115="Completed",$J115="Closed"),"",IF($F115="",99999,$F115-TODAY()))</f>
      </c>
      <c r="L115">
        <f>IF($K115="","",$K115+ROW()/1000000)</f>
      </c>
      <c r="M115">
        <f>IF($K115&lt;&gt;"",IF(M114="","• "&amp;$C115&amp;" — "&amp;$D115&amp;IF($F115="",""," (due "&amp;DAY($F115)&amp;" "&amp;CHOOSE(MONTH($F115),"Jan","Feb","Mar","Apr","May","Jun","Jul","Aug","Sep","Oct","Nov","Dec")&amp;" "&amp;YEAR($F115)&amp;")"),M114&amp;IFERROR(CHAR(10)," · ")&amp;"• "&amp;$C115&amp;" — "&amp;$D115&amp;IF($F115="",""," (due "&amp;DAY($F115)&amp;" "&amp;CHOOSE(MONTH($F115),"Jan","Feb","Mar","Apr","May","Jun","Jul","Aug","Sep","Oct","Nov","Dec")&amp;" "&amp;YEAR($F115)&amp;")")),M114)</f>
      </c>
    </row>
    <row r="116" spans="1:13" x14ac:dyDescent="0.25">
      <c r="A116" s="32">
        <f>IF($C116="","","A-"&amp;RIGHT("00"&amp;(ROW()-6),3))</f>
      </c>
      <c r="B116" s="31"/>
      <c r="C116" s="31"/>
      <c r="D116" s="31"/>
      <c r="E116" s="33"/>
      <c r="F116" s="33"/>
      <c r="G116" s="31"/>
      <c r="H116" s="33"/>
      <c r="I116" s="31"/>
      <c r="J116" s="34">
        <f>IF($C116="","",IF($G116="Complete","Completed",IF($G116="No longer required","Closed",IF($F116="","No due date",IF($F116&lt;TODAY(),"Overdue",IF($F116-TODAY()&lt;=14,"Due soon","On track"))))))</f>
      </c>
      <c r="K116">
        <f>IF(OR($J116="",$J116="Completed",$J116="Closed"),"",IF($F116="",99999,$F116-TODAY()))</f>
      </c>
      <c r="L116">
        <f>IF($K116="","",$K116+ROW()/1000000)</f>
      </c>
      <c r="M116">
        <f>IF($K116&lt;&gt;"",IF(M115="","• "&amp;$C116&amp;" — "&amp;$D116&amp;IF($F116="",""," (due "&amp;DAY($F116)&amp;" "&amp;CHOOSE(MONTH($F116),"Jan","Feb","Mar","Apr","May","Jun","Jul","Aug","Sep","Oct","Nov","Dec")&amp;" "&amp;YEAR($F116)&amp;")"),M115&amp;IFERROR(CHAR(10)," · ")&amp;"• "&amp;$C116&amp;" — "&amp;$D116&amp;IF($F116="",""," (due "&amp;DAY($F116)&amp;" "&amp;CHOOSE(MONTH($F116),"Jan","Feb","Mar","Apr","May","Jun","Jul","Aug","Sep","Oct","Nov","Dec")&amp;" "&amp;YEAR($F116)&amp;")")),M115)</f>
      </c>
    </row>
    <row r="117" spans="1:13" x14ac:dyDescent="0.25">
      <c r="A117" s="32">
        <f>IF($C117="","","A-"&amp;RIGHT("00"&amp;(ROW()-6),3))</f>
      </c>
      <c r="B117" s="31"/>
      <c r="C117" s="31"/>
      <c r="D117" s="31"/>
      <c r="E117" s="33"/>
      <c r="F117" s="33"/>
      <c r="G117" s="31"/>
      <c r="H117" s="33"/>
      <c r="I117" s="31"/>
      <c r="J117" s="34">
        <f>IF($C117="","",IF($G117="Complete","Completed",IF($G117="No longer required","Closed",IF($F117="","No due date",IF($F117&lt;TODAY(),"Overdue",IF($F117-TODAY()&lt;=14,"Due soon","On track"))))))</f>
      </c>
      <c r="K117">
        <f>IF(OR($J117="",$J117="Completed",$J117="Closed"),"",IF($F117="",99999,$F117-TODAY()))</f>
      </c>
      <c r="L117">
        <f>IF($K117="","",$K117+ROW()/1000000)</f>
      </c>
      <c r="M117">
        <f>IF($K117&lt;&gt;"",IF(M116="","• "&amp;$C117&amp;" — "&amp;$D117&amp;IF($F117="",""," (due "&amp;DAY($F117)&amp;" "&amp;CHOOSE(MONTH($F117),"Jan","Feb","Mar","Apr","May","Jun","Jul","Aug","Sep","Oct","Nov","Dec")&amp;" "&amp;YEAR($F117)&amp;")"),M116&amp;IFERROR(CHAR(10)," · ")&amp;"• "&amp;$C117&amp;" — "&amp;$D117&amp;IF($F117="",""," (due "&amp;DAY($F117)&amp;" "&amp;CHOOSE(MONTH($F117),"Jan","Feb","Mar","Apr","May","Jun","Jul","Aug","Sep","Oct","Nov","Dec")&amp;" "&amp;YEAR($F117)&amp;")")),M116)</f>
      </c>
    </row>
    <row r="118" spans="1:13" x14ac:dyDescent="0.25">
      <c r="A118" s="32">
        <f>IF($C118="","","A-"&amp;RIGHT("00"&amp;(ROW()-6),3))</f>
      </c>
      <c r="B118" s="31"/>
      <c r="C118" s="31"/>
      <c r="D118" s="31"/>
      <c r="E118" s="33"/>
      <c r="F118" s="33"/>
      <c r="G118" s="31"/>
      <c r="H118" s="33"/>
      <c r="I118" s="31"/>
      <c r="J118" s="34">
        <f>IF($C118="","",IF($G118="Complete","Completed",IF($G118="No longer required","Closed",IF($F118="","No due date",IF($F118&lt;TODAY(),"Overdue",IF($F118-TODAY()&lt;=14,"Due soon","On track"))))))</f>
      </c>
      <c r="K118">
        <f>IF(OR($J118="",$J118="Completed",$J118="Closed"),"",IF($F118="",99999,$F118-TODAY()))</f>
      </c>
      <c r="L118">
        <f>IF($K118="","",$K118+ROW()/1000000)</f>
      </c>
      <c r="M118">
        <f>IF($K118&lt;&gt;"",IF(M117="","• "&amp;$C118&amp;" — "&amp;$D118&amp;IF($F118="",""," (due "&amp;DAY($F118)&amp;" "&amp;CHOOSE(MONTH($F118),"Jan","Feb","Mar","Apr","May","Jun","Jul","Aug","Sep","Oct","Nov","Dec")&amp;" "&amp;YEAR($F118)&amp;")"),M117&amp;IFERROR(CHAR(10)," · ")&amp;"• "&amp;$C118&amp;" — "&amp;$D118&amp;IF($F118="",""," (due "&amp;DAY($F118)&amp;" "&amp;CHOOSE(MONTH($F118),"Jan","Feb","Mar","Apr","May","Jun","Jul","Aug","Sep","Oct","Nov","Dec")&amp;" "&amp;YEAR($F118)&amp;")")),M117)</f>
      </c>
    </row>
    <row r="119" spans="1:13" x14ac:dyDescent="0.25">
      <c r="A119" s="32">
        <f>IF($C119="","","A-"&amp;RIGHT("00"&amp;(ROW()-6),3))</f>
      </c>
      <c r="B119" s="31"/>
      <c r="C119" s="31"/>
      <c r="D119" s="31"/>
      <c r="E119" s="33"/>
      <c r="F119" s="33"/>
      <c r="G119" s="31"/>
      <c r="H119" s="33"/>
      <c r="I119" s="31"/>
      <c r="J119" s="34">
        <f>IF($C119="","",IF($G119="Complete","Completed",IF($G119="No longer required","Closed",IF($F119="","No due date",IF($F119&lt;TODAY(),"Overdue",IF($F119-TODAY()&lt;=14,"Due soon","On track"))))))</f>
      </c>
      <c r="K119">
        <f>IF(OR($J119="",$J119="Completed",$J119="Closed"),"",IF($F119="",99999,$F119-TODAY()))</f>
      </c>
      <c r="L119">
        <f>IF($K119="","",$K119+ROW()/1000000)</f>
      </c>
      <c r="M119">
        <f>IF($K119&lt;&gt;"",IF(M118="","• "&amp;$C119&amp;" — "&amp;$D119&amp;IF($F119="",""," (due "&amp;DAY($F119)&amp;" "&amp;CHOOSE(MONTH($F119),"Jan","Feb","Mar","Apr","May","Jun","Jul","Aug","Sep","Oct","Nov","Dec")&amp;" "&amp;YEAR($F119)&amp;")"),M118&amp;IFERROR(CHAR(10)," · ")&amp;"• "&amp;$C119&amp;" — "&amp;$D119&amp;IF($F119="",""," (due "&amp;DAY($F119)&amp;" "&amp;CHOOSE(MONTH($F119),"Jan","Feb","Mar","Apr","May","Jun","Jul","Aug","Sep","Oct","Nov","Dec")&amp;" "&amp;YEAR($F119)&amp;")")),M118)</f>
      </c>
    </row>
    <row r="120" spans="1:13" x14ac:dyDescent="0.25">
      <c r="A120" s="32">
        <f>IF($C120="","","A-"&amp;RIGHT("00"&amp;(ROW()-6),3))</f>
      </c>
      <c r="B120" s="31"/>
      <c r="C120" s="31"/>
      <c r="D120" s="31"/>
      <c r="E120" s="33"/>
      <c r="F120" s="33"/>
      <c r="G120" s="31"/>
      <c r="H120" s="33"/>
      <c r="I120" s="31"/>
      <c r="J120" s="34">
        <f>IF($C120="","",IF($G120="Complete","Completed",IF($G120="No longer required","Closed",IF($F120="","No due date",IF($F120&lt;TODAY(),"Overdue",IF($F120-TODAY()&lt;=14,"Due soon","On track"))))))</f>
      </c>
      <c r="K120">
        <f>IF(OR($J120="",$J120="Completed",$J120="Closed"),"",IF($F120="",99999,$F120-TODAY()))</f>
      </c>
      <c r="L120">
        <f>IF($K120="","",$K120+ROW()/1000000)</f>
      </c>
      <c r="M120">
        <f>IF($K120&lt;&gt;"",IF(M119="","• "&amp;$C120&amp;" — "&amp;$D120&amp;IF($F120="",""," (due "&amp;DAY($F120)&amp;" "&amp;CHOOSE(MONTH($F120),"Jan","Feb","Mar","Apr","May","Jun","Jul","Aug","Sep","Oct","Nov","Dec")&amp;" "&amp;YEAR($F120)&amp;")"),M119&amp;IFERROR(CHAR(10)," · ")&amp;"• "&amp;$C120&amp;" — "&amp;$D120&amp;IF($F120="",""," (due "&amp;DAY($F120)&amp;" "&amp;CHOOSE(MONTH($F120),"Jan","Feb","Mar","Apr","May","Jun","Jul","Aug","Sep","Oct","Nov","Dec")&amp;" "&amp;YEAR($F120)&amp;")")),M119)</f>
      </c>
    </row>
    <row r="121" spans="1:13" x14ac:dyDescent="0.25">
      <c r="A121" s="32">
        <f>IF($C121="","","A-"&amp;RIGHT("00"&amp;(ROW()-6),3))</f>
      </c>
      <c r="B121" s="31"/>
      <c r="C121" s="31"/>
      <c r="D121" s="31"/>
      <c r="E121" s="33"/>
      <c r="F121" s="33"/>
      <c r="G121" s="31"/>
      <c r="H121" s="33"/>
      <c r="I121" s="31"/>
      <c r="J121" s="34">
        <f>IF($C121="","",IF($G121="Complete","Completed",IF($G121="No longer required","Closed",IF($F121="","No due date",IF($F121&lt;TODAY(),"Overdue",IF($F121-TODAY()&lt;=14,"Due soon","On track"))))))</f>
      </c>
      <c r="K121">
        <f>IF(OR($J121="",$J121="Completed",$J121="Closed"),"",IF($F121="",99999,$F121-TODAY()))</f>
      </c>
      <c r="L121">
        <f>IF($K121="","",$K121+ROW()/1000000)</f>
      </c>
      <c r="M121">
        <f>IF($K121&lt;&gt;"",IF(M120="","• "&amp;$C121&amp;" — "&amp;$D121&amp;IF($F121="",""," (due "&amp;DAY($F121)&amp;" "&amp;CHOOSE(MONTH($F121),"Jan","Feb","Mar","Apr","May","Jun","Jul","Aug","Sep","Oct","Nov","Dec")&amp;" "&amp;YEAR($F121)&amp;")"),M120&amp;IFERROR(CHAR(10)," · ")&amp;"• "&amp;$C121&amp;" — "&amp;$D121&amp;IF($F121="",""," (due "&amp;DAY($F121)&amp;" "&amp;CHOOSE(MONTH($F121),"Jan","Feb","Mar","Apr","May","Jun","Jul","Aug","Sep","Oct","Nov","Dec")&amp;" "&amp;YEAR($F121)&amp;")")),M120)</f>
      </c>
    </row>
    <row r="122" spans="1:13" x14ac:dyDescent="0.25">
      <c r="A122" s="32">
        <f>IF($C122="","","A-"&amp;RIGHT("00"&amp;(ROW()-6),3))</f>
      </c>
      <c r="B122" s="31"/>
      <c r="C122" s="31"/>
      <c r="D122" s="31"/>
      <c r="E122" s="33"/>
      <c r="F122" s="33"/>
      <c r="G122" s="31"/>
      <c r="H122" s="33"/>
      <c r="I122" s="31"/>
      <c r="J122" s="34">
        <f>IF($C122="","",IF($G122="Complete","Completed",IF($G122="No longer required","Closed",IF($F122="","No due date",IF($F122&lt;TODAY(),"Overdue",IF($F122-TODAY()&lt;=14,"Due soon","On track"))))))</f>
      </c>
      <c r="K122">
        <f>IF(OR($J122="",$J122="Completed",$J122="Closed"),"",IF($F122="",99999,$F122-TODAY()))</f>
      </c>
      <c r="L122">
        <f>IF($K122="","",$K122+ROW()/1000000)</f>
      </c>
      <c r="M122">
        <f>IF($K122&lt;&gt;"",IF(M121="","• "&amp;$C122&amp;" — "&amp;$D122&amp;IF($F122="",""," (due "&amp;DAY($F122)&amp;" "&amp;CHOOSE(MONTH($F122),"Jan","Feb","Mar","Apr","May","Jun","Jul","Aug","Sep","Oct","Nov","Dec")&amp;" "&amp;YEAR($F122)&amp;")"),M121&amp;IFERROR(CHAR(10)," · ")&amp;"• "&amp;$C122&amp;" — "&amp;$D122&amp;IF($F122="",""," (due "&amp;DAY($F122)&amp;" "&amp;CHOOSE(MONTH($F122),"Jan","Feb","Mar","Apr","May","Jun","Jul","Aug","Sep","Oct","Nov","Dec")&amp;" "&amp;YEAR($F122)&amp;")")),M121)</f>
      </c>
    </row>
    <row r="123" spans="1:13" x14ac:dyDescent="0.25">
      <c r="A123" s="32">
        <f>IF($C123="","","A-"&amp;RIGHT("00"&amp;(ROW()-6),3))</f>
      </c>
      <c r="B123" s="31"/>
      <c r="C123" s="31"/>
      <c r="D123" s="31"/>
      <c r="E123" s="33"/>
      <c r="F123" s="33"/>
      <c r="G123" s="31"/>
      <c r="H123" s="33"/>
      <c r="I123" s="31"/>
      <c r="J123" s="34">
        <f>IF($C123="","",IF($G123="Complete","Completed",IF($G123="No longer required","Closed",IF($F123="","No due date",IF($F123&lt;TODAY(),"Overdue",IF($F123-TODAY()&lt;=14,"Due soon","On track"))))))</f>
      </c>
      <c r="K123">
        <f>IF(OR($J123="",$J123="Completed",$J123="Closed"),"",IF($F123="",99999,$F123-TODAY()))</f>
      </c>
      <c r="L123">
        <f>IF($K123="","",$K123+ROW()/1000000)</f>
      </c>
      <c r="M123">
        <f>IF($K123&lt;&gt;"",IF(M122="","• "&amp;$C123&amp;" — "&amp;$D123&amp;IF($F123="",""," (due "&amp;DAY($F123)&amp;" "&amp;CHOOSE(MONTH($F123),"Jan","Feb","Mar","Apr","May","Jun","Jul","Aug","Sep","Oct","Nov","Dec")&amp;" "&amp;YEAR($F123)&amp;")"),M122&amp;IFERROR(CHAR(10)," · ")&amp;"• "&amp;$C123&amp;" — "&amp;$D123&amp;IF($F123="",""," (due "&amp;DAY($F123)&amp;" "&amp;CHOOSE(MONTH($F123),"Jan","Feb","Mar","Apr","May","Jun","Jul","Aug","Sep","Oct","Nov","Dec")&amp;" "&amp;YEAR($F123)&amp;")")),M122)</f>
      </c>
    </row>
    <row r="124" spans="1:13" x14ac:dyDescent="0.25">
      <c r="A124" s="32">
        <f>IF($C124="","","A-"&amp;RIGHT("00"&amp;(ROW()-6),3))</f>
      </c>
      <c r="B124" s="31"/>
      <c r="C124" s="31"/>
      <c r="D124" s="31"/>
      <c r="E124" s="33"/>
      <c r="F124" s="33"/>
      <c r="G124" s="31"/>
      <c r="H124" s="33"/>
      <c r="I124" s="31"/>
      <c r="J124" s="34">
        <f>IF($C124="","",IF($G124="Complete","Completed",IF($G124="No longer required","Closed",IF($F124="","No due date",IF($F124&lt;TODAY(),"Overdue",IF($F124-TODAY()&lt;=14,"Due soon","On track"))))))</f>
      </c>
      <c r="K124">
        <f>IF(OR($J124="",$J124="Completed",$J124="Closed"),"",IF($F124="",99999,$F124-TODAY()))</f>
      </c>
      <c r="L124">
        <f>IF($K124="","",$K124+ROW()/1000000)</f>
      </c>
      <c r="M124">
        <f>IF($K124&lt;&gt;"",IF(M123="","• "&amp;$C124&amp;" — "&amp;$D124&amp;IF($F124="",""," (due "&amp;DAY($F124)&amp;" "&amp;CHOOSE(MONTH($F124),"Jan","Feb","Mar","Apr","May","Jun","Jul","Aug","Sep","Oct","Nov","Dec")&amp;" "&amp;YEAR($F124)&amp;")"),M123&amp;IFERROR(CHAR(10)," · ")&amp;"• "&amp;$C124&amp;" — "&amp;$D124&amp;IF($F124="",""," (due "&amp;DAY($F124)&amp;" "&amp;CHOOSE(MONTH($F124),"Jan","Feb","Mar","Apr","May","Jun","Jul","Aug","Sep","Oct","Nov","Dec")&amp;" "&amp;YEAR($F124)&amp;")")),M123)</f>
      </c>
    </row>
    <row r="125" spans="1:13" x14ac:dyDescent="0.25">
      <c r="A125" s="32">
        <f>IF($C125="","","A-"&amp;RIGHT("00"&amp;(ROW()-6),3))</f>
      </c>
      <c r="B125" s="31"/>
      <c r="C125" s="31"/>
      <c r="D125" s="31"/>
      <c r="E125" s="33"/>
      <c r="F125" s="33"/>
      <c r="G125" s="31"/>
      <c r="H125" s="33"/>
      <c r="I125" s="31"/>
      <c r="J125" s="34">
        <f>IF($C125="","",IF($G125="Complete","Completed",IF($G125="No longer required","Closed",IF($F125="","No due date",IF($F125&lt;TODAY(),"Overdue",IF($F125-TODAY()&lt;=14,"Due soon","On track"))))))</f>
      </c>
      <c r="K125">
        <f>IF(OR($J125="",$J125="Completed",$J125="Closed"),"",IF($F125="",99999,$F125-TODAY()))</f>
      </c>
      <c r="L125">
        <f>IF($K125="","",$K125+ROW()/1000000)</f>
      </c>
      <c r="M125">
        <f>IF($K125&lt;&gt;"",IF(M124="","• "&amp;$C125&amp;" — "&amp;$D125&amp;IF($F125="",""," (due "&amp;DAY($F125)&amp;" "&amp;CHOOSE(MONTH($F125),"Jan","Feb","Mar","Apr","May","Jun","Jul","Aug","Sep","Oct","Nov","Dec")&amp;" "&amp;YEAR($F125)&amp;")"),M124&amp;IFERROR(CHAR(10)," · ")&amp;"• "&amp;$C125&amp;" — "&amp;$D125&amp;IF($F125="",""," (due "&amp;DAY($F125)&amp;" "&amp;CHOOSE(MONTH($F125),"Jan","Feb","Mar","Apr","May","Jun","Jul","Aug","Sep","Oct","Nov","Dec")&amp;" "&amp;YEAR($F125)&amp;")")),M124)</f>
      </c>
    </row>
    <row r="126" spans="1:13" x14ac:dyDescent="0.25">
      <c r="A126" s="32">
        <f>IF($C126="","","A-"&amp;RIGHT("00"&amp;(ROW()-6),3))</f>
      </c>
      <c r="B126" s="31"/>
      <c r="C126" s="31"/>
      <c r="D126" s="31"/>
      <c r="E126" s="33"/>
      <c r="F126" s="33"/>
      <c r="G126" s="31"/>
      <c r="H126" s="33"/>
      <c r="I126" s="31"/>
      <c r="J126" s="34">
        <f>IF($C126="","",IF($G126="Complete","Completed",IF($G126="No longer required","Closed",IF($F126="","No due date",IF($F126&lt;TODAY(),"Overdue",IF($F126-TODAY()&lt;=14,"Due soon","On track"))))))</f>
      </c>
      <c r="K126">
        <f>IF(OR($J126="",$J126="Completed",$J126="Closed"),"",IF($F126="",99999,$F126-TODAY()))</f>
      </c>
      <c r="L126">
        <f>IF($K126="","",$K126+ROW()/1000000)</f>
      </c>
      <c r="M126">
        <f>IF($K126&lt;&gt;"",IF(M125="","• "&amp;$C126&amp;" — "&amp;$D126&amp;IF($F126="",""," (due "&amp;DAY($F126)&amp;" "&amp;CHOOSE(MONTH($F126),"Jan","Feb","Mar","Apr","May","Jun","Jul","Aug","Sep","Oct","Nov","Dec")&amp;" "&amp;YEAR($F126)&amp;")"),M125&amp;IFERROR(CHAR(10)," · ")&amp;"• "&amp;$C126&amp;" — "&amp;$D126&amp;IF($F126="",""," (due "&amp;DAY($F126)&amp;" "&amp;CHOOSE(MONTH($F126),"Jan","Feb","Mar","Apr","May","Jun","Jul","Aug","Sep","Oct","Nov","Dec")&amp;" "&amp;YEAR($F126)&amp;")")),M125)</f>
      </c>
    </row>
    <row r="127" spans="1:13" x14ac:dyDescent="0.25">
      <c r="A127" s="32">
        <f>IF($C127="","","A-"&amp;RIGHT("00"&amp;(ROW()-6),3))</f>
      </c>
      <c r="B127" s="31"/>
      <c r="C127" s="31"/>
      <c r="D127" s="31"/>
      <c r="E127" s="33"/>
      <c r="F127" s="33"/>
      <c r="G127" s="31"/>
      <c r="H127" s="33"/>
      <c r="I127" s="31"/>
      <c r="J127" s="34">
        <f>IF($C127="","",IF($G127="Complete","Completed",IF($G127="No longer required","Closed",IF($F127="","No due date",IF($F127&lt;TODAY(),"Overdue",IF($F127-TODAY()&lt;=14,"Due soon","On track"))))))</f>
      </c>
      <c r="K127">
        <f>IF(OR($J127="",$J127="Completed",$J127="Closed"),"",IF($F127="",99999,$F127-TODAY()))</f>
      </c>
      <c r="L127">
        <f>IF($K127="","",$K127+ROW()/1000000)</f>
      </c>
      <c r="M127">
        <f>IF($K127&lt;&gt;"",IF(M126="","• "&amp;$C127&amp;" — "&amp;$D127&amp;IF($F127="",""," (due "&amp;DAY($F127)&amp;" "&amp;CHOOSE(MONTH($F127),"Jan","Feb","Mar","Apr","May","Jun","Jul","Aug","Sep","Oct","Nov","Dec")&amp;" "&amp;YEAR($F127)&amp;")"),M126&amp;IFERROR(CHAR(10)," · ")&amp;"• "&amp;$C127&amp;" — "&amp;$D127&amp;IF($F127="",""," (due "&amp;DAY($F127)&amp;" "&amp;CHOOSE(MONTH($F127),"Jan","Feb","Mar","Apr","May","Jun","Jul","Aug","Sep","Oct","Nov","Dec")&amp;" "&amp;YEAR($F127)&amp;")")),M126)</f>
      </c>
    </row>
    <row r="128" spans="1:13" x14ac:dyDescent="0.25">
      <c r="A128" s="32">
        <f>IF($C128="","","A-"&amp;RIGHT("00"&amp;(ROW()-6),3))</f>
      </c>
      <c r="B128" s="31"/>
      <c r="C128" s="31"/>
      <c r="D128" s="31"/>
      <c r="E128" s="33"/>
      <c r="F128" s="33"/>
      <c r="G128" s="31"/>
      <c r="H128" s="33"/>
      <c r="I128" s="31"/>
      <c r="J128" s="34">
        <f>IF($C128="","",IF($G128="Complete","Completed",IF($G128="No longer required","Closed",IF($F128="","No due date",IF($F128&lt;TODAY(),"Overdue",IF($F128-TODAY()&lt;=14,"Due soon","On track"))))))</f>
      </c>
      <c r="K128">
        <f>IF(OR($J128="",$J128="Completed",$J128="Closed"),"",IF($F128="",99999,$F128-TODAY()))</f>
      </c>
      <c r="L128">
        <f>IF($K128="","",$K128+ROW()/1000000)</f>
      </c>
      <c r="M128">
        <f>IF($K128&lt;&gt;"",IF(M127="","• "&amp;$C128&amp;" — "&amp;$D128&amp;IF($F128="",""," (due "&amp;DAY($F128)&amp;" "&amp;CHOOSE(MONTH($F128),"Jan","Feb","Mar","Apr","May","Jun","Jul","Aug","Sep","Oct","Nov","Dec")&amp;" "&amp;YEAR($F128)&amp;")"),M127&amp;IFERROR(CHAR(10)," · ")&amp;"• "&amp;$C128&amp;" — "&amp;$D128&amp;IF($F128="",""," (due "&amp;DAY($F128)&amp;" "&amp;CHOOSE(MONTH($F128),"Jan","Feb","Mar","Apr","May","Jun","Jul","Aug","Sep","Oct","Nov","Dec")&amp;" "&amp;YEAR($F128)&amp;")")),M127)</f>
      </c>
    </row>
    <row r="129" spans="1:13" x14ac:dyDescent="0.25">
      <c r="A129" s="32">
        <f>IF($C129="","","A-"&amp;RIGHT("00"&amp;(ROW()-6),3))</f>
      </c>
      <c r="B129" s="31"/>
      <c r="C129" s="31"/>
      <c r="D129" s="31"/>
      <c r="E129" s="33"/>
      <c r="F129" s="33"/>
      <c r="G129" s="31"/>
      <c r="H129" s="33"/>
      <c r="I129" s="31"/>
      <c r="J129" s="34">
        <f>IF($C129="","",IF($G129="Complete","Completed",IF($G129="No longer required","Closed",IF($F129="","No due date",IF($F129&lt;TODAY(),"Overdue",IF($F129-TODAY()&lt;=14,"Due soon","On track"))))))</f>
      </c>
      <c r="K129">
        <f>IF(OR($J129="",$J129="Completed",$J129="Closed"),"",IF($F129="",99999,$F129-TODAY()))</f>
      </c>
      <c r="L129">
        <f>IF($K129="","",$K129+ROW()/1000000)</f>
      </c>
      <c r="M129">
        <f>IF($K129&lt;&gt;"",IF(M128="","• "&amp;$C129&amp;" — "&amp;$D129&amp;IF($F129="",""," (due "&amp;DAY($F129)&amp;" "&amp;CHOOSE(MONTH($F129),"Jan","Feb","Mar","Apr","May","Jun","Jul","Aug","Sep","Oct","Nov","Dec")&amp;" "&amp;YEAR($F129)&amp;")"),M128&amp;IFERROR(CHAR(10)," · ")&amp;"• "&amp;$C129&amp;" — "&amp;$D129&amp;IF($F129="",""," (due "&amp;DAY($F129)&amp;" "&amp;CHOOSE(MONTH($F129),"Jan","Feb","Mar","Apr","May","Jun","Jul","Aug","Sep","Oct","Nov","Dec")&amp;" "&amp;YEAR($F129)&amp;")")),M128)</f>
      </c>
    </row>
    <row r="130" spans="1:13" x14ac:dyDescent="0.25">
      <c r="A130" s="32">
        <f>IF($C130="","","A-"&amp;RIGHT("00"&amp;(ROW()-6),3))</f>
      </c>
      <c r="B130" s="31"/>
      <c r="C130" s="31"/>
      <c r="D130" s="31"/>
      <c r="E130" s="33"/>
      <c r="F130" s="33"/>
      <c r="G130" s="31"/>
      <c r="H130" s="33"/>
      <c r="I130" s="31"/>
      <c r="J130" s="34">
        <f>IF($C130="","",IF($G130="Complete","Completed",IF($G130="No longer required","Closed",IF($F130="","No due date",IF($F130&lt;TODAY(),"Overdue",IF($F130-TODAY()&lt;=14,"Due soon","On track"))))))</f>
      </c>
      <c r="K130">
        <f>IF(OR($J130="",$J130="Completed",$J130="Closed"),"",IF($F130="",99999,$F130-TODAY()))</f>
      </c>
      <c r="L130">
        <f>IF($K130="","",$K130+ROW()/1000000)</f>
      </c>
      <c r="M130">
        <f>IF($K130&lt;&gt;"",IF(M129="","• "&amp;$C130&amp;" — "&amp;$D130&amp;IF($F130="",""," (due "&amp;DAY($F130)&amp;" "&amp;CHOOSE(MONTH($F130),"Jan","Feb","Mar","Apr","May","Jun","Jul","Aug","Sep","Oct","Nov","Dec")&amp;" "&amp;YEAR($F130)&amp;")"),M129&amp;IFERROR(CHAR(10)," · ")&amp;"• "&amp;$C130&amp;" — "&amp;$D130&amp;IF($F130="",""," (due "&amp;DAY($F130)&amp;" "&amp;CHOOSE(MONTH($F130),"Jan","Feb","Mar","Apr","May","Jun","Jul","Aug","Sep","Oct","Nov","Dec")&amp;" "&amp;YEAR($F130)&amp;")")),M129)</f>
      </c>
    </row>
    <row r="131" spans="1:13" x14ac:dyDescent="0.25">
      <c r="A131" s="32">
        <f>IF($C131="","","A-"&amp;RIGHT("00"&amp;(ROW()-6),3))</f>
      </c>
      <c r="B131" s="31"/>
      <c r="C131" s="31"/>
      <c r="D131" s="31"/>
      <c r="E131" s="33"/>
      <c r="F131" s="33"/>
      <c r="G131" s="31"/>
      <c r="H131" s="33"/>
      <c r="I131" s="31"/>
      <c r="J131" s="34">
        <f>IF($C131="","",IF($G131="Complete","Completed",IF($G131="No longer required","Closed",IF($F131="","No due date",IF($F131&lt;TODAY(),"Overdue",IF($F131-TODAY()&lt;=14,"Due soon","On track"))))))</f>
      </c>
      <c r="K131">
        <f>IF(OR($J131="",$J131="Completed",$J131="Closed"),"",IF($F131="",99999,$F131-TODAY()))</f>
      </c>
      <c r="L131">
        <f>IF($K131="","",$K131+ROW()/1000000)</f>
      </c>
      <c r="M131">
        <f>IF($K131&lt;&gt;"",IF(M130="","• "&amp;$C131&amp;" — "&amp;$D131&amp;IF($F131="",""," (due "&amp;DAY($F131)&amp;" "&amp;CHOOSE(MONTH($F131),"Jan","Feb","Mar","Apr","May","Jun","Jul","Aug","Sep","Oct","Nov","Dec")&amp;" "&amp;YEAR($F131)&amp;")"),M130&amp;IFERROR(CHAR(10)," · ")&amp;"• "&amp;$C131&amp;" — "&amp;$D131&amp;IF($F131="",""," (due "&amp;DAY($F131)&amp;" "&amp;CHOOSE(MONTH($F131),"Jan","Feb","Mar","Apr","May","Jun","Jul","Aug","Sep","Oct","Nov","Dec")&amp;" "&amp;YEAR($F131)&amp;")")),M130)</f>
      </c>
    </row>
    <row r="132" spans="1:13" x14ac:dyDescent="0.25">
      <c r="A132" s="32">
        <f>IF($C132="","","A-"&amp;RIGHT("00"&amp;(ROW()-6),3))</f>
      </c>
      <c r="B132" s="31"/>
      <c r="C132" s="31"/>
      <c r="D132" s="31"/>
      <c r="E132" s="33"/>
      <c r="F132" s="33"/>
      <c r="G132" s="31"/>
      <c r="H132" s="33"/>
      <c r="I132" s="31"/>
      <c r="J132" s="34">
        <f>IF($C132="","",IF($G132="Complete","Completed",IF($G132="No longer required","Closed",IF($F132="","No due date",IF($F132&lt;TODAY(),"Overdue",IF($F132-TODAY()&lt;=14,"Due soon","On track"))))))</f>
      </c>
      <c r="K132">
        <f>IF(OR($J132="",$J132="Completed",$J132="Closed"),"",IF($F132="",99999,$F132-TODAY()))</f>
      </c>
      <c r="L132">
        <f>IF($K132="","",$K132+ROW()/1000000)</f>
      </c>
      <c r="M132">
        <f>IF($K132&lt;&gt;"",IF(M131="","• "&amp;$C132&amp;" — "&amp;$D132&amp;IF($F132="",""," (due "&amp;DAY($F132)&amp;" "&amp;CHOOSE(MONTH($F132),"Jan","Feb","Mar","Apr","May","Jun","Jul","Aug","Sep","Oct","Nov","Dec")&amp;" "&amp;YEAR($F132)&amp;")"),M131&amp;IFERROR(CHAR(10)," · ")&amp;"• "&amp;$C132&amp;" — "&amp;$D132&amp;IF($F132="",""," (due "&amp;DAY($F132)&amp;" "&amp;CHOOSE(MONTH($F132),"Jan","Feb","Mar","Apr","May","Jun","Jul","Aug","Sep","Oct","Nov","Dec")&amp;" "&amp;YEAR($F132)&amp;")")),M131)</f>
      </c>
    </row>
    <row r="133" spans="1:13" x14ac:dyDescent="0.25">
      <c r="A133" s="32">
        <f>IF($C133="","","A-"&amp;RIGHT("00"&amp;(ROW()-6),3))</f>
      </c>
      <c r="B133" s="31"/>
      <c r="C133" s="31"/>
      <c r="D133" s="31"/>
      <c r="E133" s="33"/>
      <c r="F133" s="33"/>
      <c r="G133" s="31"/>
      <c r="H133" s="33"/>
      <c r="I133" s="31"/>
      <c r="J133" s="34">
        <f>IF($C133="","",IF($G133="Complete","Completed",IF($G133="No longer required","Closed",IF($F133="","No due date",IF($F133&lt;TODAY(),"Overdue",IF($F133-TODAY()&lt;=14,"Due soon","On track"))))))</f>
      </c>
      <c r="K133">
        <f>IF(OR($J133="",$J133="Completed",$J133="Closed"),"",IF($F133="",99999,$F133-TODAY()))</f>
      </c>
      <c r="L133">
        <f>IF($K133="","",$K133+ROW()/1000000)</f>
      </c>
      <c r="M133">
        <f>IF($K133&lt;&gt;"",IF(M132="","• "&amp;$C133&amp;" — "&amp;$D133&amp;IF($F133="",""," (due "&amp;DAY($F133)&amp;" "&amp;CHOOSE(MONTH($F133),"Jan","Feb","Mar","Apr","May","Jun","Jul","Aug","Sep","Oct","Nov","Dec")&amp;" "&amp;YEAR($F133)&amp;")"),M132&amp;IFERROR(CHAR(10)," · ")&amp;"• "&amp;$C133&amp;" — "&amp;$D133&amp;IF($F133="",""," (due "&amp;DAY($F133)&amp;" "&amp;CHOOSE(MONTH($F133),"Jan","Feb","Mar","Apr","May","Jun","Jul","Aug","Sep","Oct","Nov","Dec")&amp;" "&amp;YEAR($F133)&amp;")")),M132)</f>
      </c>
    </row>
    <row r="134" spans="1:13" x14ac:dyDescent="0.25">
      <c r="A134" s="32">
        <f>IF($C134="","","A-"&amp;RIGHT("00"&amp;(ROW()-6),3))</f>
      </c>
      <c r="B134" s="31"/>
      <c r="C134" s="31"/>
      <c r="D134" s="31"/>
      <c r="E134" s="33"/>
      <c r="F134" s="33"/>
      <c r="G134" s="31"/>
      <c r="H134" s="33"/>
      <c r="I134" s="31"/>
      <c r="J134" s="34">
        <f>IF($C134="","",IF($G134="Complete","Completed",IF($G134="No longer required","Closed",IF($F134="","No due date",IF($F134&lt;TODAY(),"Overdue",IF($F134-TODAY()&lt;=14,"Due soon","On track"))))))</f>
      </c>
      <c r="K134">
        <f>IF(OR($J134="",$J134="Completed",$J134="Closed"),"",IF($F134="",99999,$F134-TODAY()))</f>
      </c>
      <c r="L134">
        <f>IF($K134="","",$K134+ROW()/1000000)</f>
      </c>
      <c r="M134">
        <f>IF($K134&lt;&gt;"",IF(M133="","• "&amp;$C134&amp;" — "&amp;$D134&amp;IF($F134="",""," (due "&amp;DAY($F134)&amp;" "&amp;CHOOSE(MONTH($F134),"Jan","Feb","Mar","Apr","May","Jun","Jul","Aug","Sep","Oct","Nov","Dec")&amp;" "&amp;YEAR($F134)&amp;")"),M133&amp;IFERROR(CHAR(10)," · ")&amp;"• "&amp;$C134&amp;" — "&amp;$D134&amp;IF($F134="",""," (due "&amp;DAY($F134)&amp;" "&amp;CHOOSE(MONTH($F134),"Jan","Feb","Mar","Apr","May","Jun","Jul","Aug","Sep","Oct","Nov","Dec")&amp;" "&amp;YEAR($F134)&amp;")")),M133)</f>
      </c>
    </row>
    <row r="135" spans="1:13" x14ac:dyDescent="0.25">
      <c r="A135" s="32">
        <f>IF($C135="","","A-"&amp;RIGHT("00"&amp;(ROW()-6),3))</f>
      </c>
      <c r="B135" s="31"/>
      <c r="C135" s="31"/>
      <c r="D135" s="31"/>
      <c r="E135" s="33"/>
      <c r="F135" s="33"/>
      <c r="G135" s="31"/>
      <c r="H135" s="33"/>
      <c r="I135" s="31"/>
      <c r="J135" s="34">
        <f>IF($C135="","",IF($G135="Complete","Completed",IF($G135="No longer required","Closed",IF($F135="","No due date",IF($F135&lt;TODAY(),"Overdue",IF($F135-TODAY()&lt;=14,"Due soon","On track"))))))</f>
      </c>
      <c r="K135">
        <f>IF(OR($J135="",$J135="Completed",$J135="Closed"),"",IF($F135="",99999,$F135-TODAY()))</f>
      </c>
      <c r="L135">
        <f>IF($K135="","",$K135+ROW()/1000000)</f>
      </c>
      <c r="M135">
        <f>IF($K135&lt;&gt;"",IF(M134="","• "&amp;$C135&amp;" — "&amp;$D135&amp;IF($F135="",""," (due "&amp;DAY($F135)&amp;" "&amp;CHOOSE(MONTH($F135),"Jan","Feb","Mar","Apr","May","Jun","Jul","Aug","Sep","Oct","Nov","Dec")&amp;" "&amp;YEAR($F135)&amp;")"),M134&amp;IFERROR(CHAR(10)," · ")&amp;"• "&amp;$C135&amp;" — "&amp;$D135&amp;IF($F135="",""," (due "&amp;DAY($F135)&amp;" "&amp;CHOOSE(MONTH($F135),"Jan","Feb","Mar","Apr","May","Jun","Jul","Aug","Sep","Oct","Nov","Dec")&amp;" "&amp;YEAR($F135)&amp;")")),M134)</f>
      </c>
    </row>
    <row r="136" spans="1:13" x14ac:dyDescent="0.25">
      <c r="A136" s="32">
        <f>IF($C136="","","A-"&amp;RIGHT("00"&amp;(ROW()-6),3))</f>
      </c>
      <c r="B136" s="31"/>
      <c r="C136" s="31"/>
      <c r="D136" s="31"/>
      <c r="E136" s="33"/>
      <c r="F136" s="33"/>
      <c r="G136" s="31"/>
      <c r="H136" s="33"/>
      <c r="I136" s="31"/>
      <c r="J136" s="34">
        <f>IF($C136="","",IF($G136="Complete","Completed",IF($G136="No longer required","Closed",IF($F136="","No due date",IF($F136&lt;TODAY(),"Overdue",IF($F136-TODAY()&lt;=14,"Due soon","On track"))))))</f>
      </c>
      <c r="K136">
        <f>IF(OR($J136="",$J136="Completed",$J136="Closed"),"",IF($F136="",99999,$F136-TODAY()))</f>
      </c>
      <c r="L136">
        <f>IF($K136="","",$K136+ROW()/1000000)</f>
      </c>
      <c r="M136">
        <f>IF($K136&lt;&gt;"",IF(M135="","• "&amp;$C136&amp;" — "&amp;$D136&amp;IF($F136="",""," (due "&amp;DAY($F136)&amp;" "&amp;CHOOSE(MONTH($F136),"Jan","Feb","Mar","Apr","May","Jun","Jul","Aug","Sep","Oct","Nov","Dec")&amp;" "&amp;YEAR($F136)&amp;")"),M135&amp;IFERROR(CHAR(10)," · ")&amp;"• "&amp;$C136&amp;" — "&amp;$D136&amp;IF($F136="",""," (due "&amp;DAY($F136)&amp;" "&amp;CHOOSE(MONTH($F136),"Jan","Feb","Mar","Apr","May","Jun","Jul","Aug","Sep","Oct","Nov","Dec")&amp;" "&amp;YEAR($F136)&amp;")")),M135)</f>
      </c>
    </row>
    <row r="137" spans="1:13" x14ac:dyDescent="0.25">
      <c r="A137" s="32">
        <f>IF($C137="","","A-"&amp;RIGHT("00"&amp;(ROW()-6),3))</f>
      </c>
      <c r="B137" s="31"/>
      <c r="C137" s="31"/>
      <c r="D137" s="31"/>
      <c r="E137" s="33"/>
      <c r="F137" s="33"/>
      <c r="G137" s="31"/>
      <c r="H137" s="33"/>
      <c r="I137" s="31"/>
      <c r="J137" s="34">
        <f>IF($C137="","",IF($G137="Complete","Completed",IF($G137="No longer required","Closed",IF($F137="","No due date",IF($F137&lt;TODAY(),"Overdue",IF($F137-TODAY()&lt;=14,"Due soon","On track"))))))</f>
      </c>
      <c r="K137">
        <f>IF(OR($J137="",$J137="Completed",$J137="Closed"),"",IF($F137="",99999,$F137-TODAY()))</f>
      </c>
      <c r="L137">
        <f>IF($K137="","",$K137+ROW()/1000000)</f>
      </c>
      <c r="M137">
        <f>IF($K137&lt;&gt;"",IF(M136="","• "&amp;$C137&amp;" — "&amp;$D137&amp;IF($F137="",""," (due "&amp;DAY($F137)&amp;" "&amp;CHOOSE(MONTH($F137),"Jan","Feb","Mar","Apr","May","Jun","Jul","Aug","Sep","Oct","Nov","Dec")&amp;" "&amp;YEAR($F137)&amp;")"),M136&amp;IFERROR(CHAR(10)," · ")&amp;"• "&amp;$C137&amp;" — "&amp;$D137&amp;IF($F137="",""," (due "&amp;DAY($F137)&amp;" "&amp;CHOOSE(MONTH($F137),"Jan","Feb","Mar","Apr","May","Jun","Jul","Aug","Sep","Oct","Nov","Dec")&amp;" "&amp;YEAR($F137)&amp;")")),M136)</f>
      </c>
    </row>
    <row r="138" spans="1:13" x14ac:dyDescent="0.25">
      <c r="A138" s="32">
        <f>IF($C138="","","A-"&amp;RIGHT("00"&amp;(ROW()-6),3))</f>
      </c>
      <c r="B138" s="31"/>
      <c r="C138" s="31"/>
      <c r="D138" s="31"/>
      <c r="E138" s="33"/>
      <c r="F138" s="33"/>
      <c r="G138" s="31"/>
      <c r="H138" s="33"/>
      <c r="I138" s="31"/>
      <c r="J138" s="34">
        <f>IF($C138="","",IF($G138="Complete","Completed",IF($G138="No longer required","Closed",IF($F138="","No due date",IF($F138&lt;TODAY(),"Overdue",IF($F138-TODAY()&lt;=14,"Due soon","On track"))))))</f>
      </c>
      <c r="K138">
        <f>IF(OR($J138="",$J138="Completed",$J138="Closed"),"",IF($F138="",99999,$F138-TODAY()))</f>
      </c>
      <c r="L138">
        <f>IF($K138="","",$K138+ROW()/1000000)</f>
      </c>
      <c r="M138">
        <f>IF($K138&lt;&gt;"",IF(M137="","• "&amp;$C138&amp;" — "&amp;$D138&amp;IF($F138="",""," (due "&amp;DAY($F138)&amp;" "&amp;CHOOSE(MONTH($F138),"Jan","Feb","Mar","Apr","May","Jun","Jul","Aug","Sep","Oct","Nov","Dec")&amp;" "&amp;YEAR($F138)&amp;")"),M137&amp;IFERROR(CHAR(10)," · ")&amp;"• "&amp;$C138&amp;" — "&amp;$D138&amp;IF($F138="",""," (due "&amp;DAY($F138)&amp;" "&amp;CHOOSE(MONTH($F138),"Jan","Feb","Mar","Apr","May","Jun","Jul","Aug","Sep","Oct","Nov","Dec")&amp;" "&amp;YEAR($F138)&amp;")")),M137)</f>
      </c>
    </row>
    <row r="139" spans="1:13" x14ac:dyDescent="0.25">
      <c r="A139" s="32">
        <f>IF($C139="","","A-"&amp;RIGHT("00"&amp;(ROW()-6),3))</f>
      </c>
      <c r="B139" s="31"/>
      <c r="C139" s="31"/>
      <c r="D139" s="31"/>
      <c r="E139" s="33"/>
      <c r="F139" s="33"/>
      <c r="G139" s="31"/>
      <c r="H139" s="33"/>
      <c r="I139" s="31"/>
      <c r="J139" s="34">
        <f>IF($C139="","",IF($G139="Complete","Completed",IF($G139="No longer required","Closed",IF($F139="","No due date",IF($F139&lt;TODAY(),"Overdue",IF($F139-TODAY()&lt;=14,"Due soon","On track"))))))</f>
      </c>
      <c r="K139">
        <f>IF(OR($J139="",$J139="Completed",$J139="Closed"),"",IF($F139="",99999,$F139-TODAY()))</f>
      </c>
      <c r="L139">
        <f>IF($K139="","",$K139+ROW()/1000000)</f>
      </c>
      <c r="M139">
        <f>IF($K139&lt;&gt;"",IF(M138="","• "&amp;$C139&amp;" — "&amp;$D139&amp;IF($F139="",""," (due "&amp;DAY($F139)&amp;" "&amp;CHOOSE(MONTH($F139),"Jan","Feb","Mar","Apr","May","Jun","Jul","Aug","Sep","Oct","Nov","Dec")&amp;" "&amp;YEAR($F139)&amp;")"),M138&amp;IFERROR(CHAR(10)," · ")&amp;"• "&amp;$C139&amp;" — "&amp;$D139&amp;IF($F139="",""," (due "&amp;DAY($F139)&amp;" "&amp;CHOOSE(MONTH($F139),"Jan","Feb","Mar","Apr","May","Jun","Jul","Aug","Sep","Oct","Nov","Dec")&amp;" "&amp;YEAR($F139)&amp;")")),M138)</f>
      </c>
    </row>
    <row r="140" spans="1:13" x14ac:dyDescent="0.25">
      <c r="A140" s="32">
        <f>IF($C140="","","A-"&amp;RIGHT("00"&amp;(ROW()-6),3))</f>
      </c>
      <c r="B140" s="31"/>
      <c r="C140" s="31"/>
      <c r="D140" s="31"/>
      <c r="E140" s="33"/>
      <c r="F140" s="33"/>
      <c r="G140" s="31"/>
      <c r="H140" s="33"/>
      <c r="I140" s="31"/>
      <c r="J140" s="34">
        <f>IF($C140="","",IF($G140="Complete","Completed",IF($G140="No longer required","Closed",IF($F140="","No due date",IF($F140&lt;TODAY(),"Overdue",IF($F140-TODAY()&lt;=14,"Due soon","On track"))))))</f>
      </c>
      <c r="K140">
        <f>IF(OR($J140="",$J140="Completed",$J140="Closed"),"",IF($F140="",99999,$F140-TODAY()))</f>
      </c>
      <c r="L140">
        <f>IF($K140="","",$K140+ROW()/1000000)</f>
      </c>
      <c r="M140">
        <f>IF($K140&lt;&gt;"",IF(M139="","• "&amp;$C140&amp;" — "&amp;$D140&amp;IF($F140="",""," (due "&amp;DAY($F140)&amp;" "&amp;CHOOSE(MONTH($F140),"Jan","Feb","Mar","Apr","May","Jun","Jul","Aug","Sep","Oct","Nov","Dec")&amp;" "&amp;YEAR($F140)&amp;")"),M139&amp;IFERROR(CHAR(10)," · ")&amp;"• "&amp;$C140&amp;" — "&amp;$D140&amp;IF($F140="",""," (due "&amp;DAY($F140)&amp;" "&amp;CHOOSE(MONTH($F140),"Jan","Feb","Mar","Apr","May","Jun","Jul","Aug","Sep","Oct","Nov","Dec")&amp;" "&amp;YEAR($F140)&amp;")")),M139)</f>
      </c>
    </row>
    <row r="141" spans="1:13" x14ac:dyDescent="0.25">
      <c r="A141" s="32">
        <f>IF($C141="","","A-"&amp;RIGHT("00"&amp;(ROW()-6),3))</f>
      </c>
      <c r="B141" s="31"/>
      <c r="C141" s="31"/>
      <c r="D141" s="31"/>
      <c r="E141" s="33"/>
      <c r="F141" s="33"/>
      <c r="G141" s="31"/>
      <c r="H141" s="33"/>
      <c r="I141" s="31"/>
      <c r="J141" s="34">
        <f>IF($C141="","",IF($G141="Complete","Completed",IF($G141="No longer required","Closed",IF($F141="","No due date",IF($F141&lt;TODAY(),"Overdue",IF($F141-TODAY()&lt;=14,"Due soon","On track"))))))</f>
      </c>
      <c r="K141">
        <f>IF(OR($J141="",$J141="Completed",$J141="Closed"),"",IF($F141="",99999,$F141-TODAY()))</f>
      </c>
      <c r="L141">
        <f>IF($K141="","",$K141+ROW()/1000000)</f>
      </c>
      <c r="M141">
        <f>IF($K141&lt;&gt;"",IF(M140="","• "&amp;$C141&amp;" — "&amp;$D141&amp;IF($F141="",""," (due "&amp;DAY($F141)&amp;" "&amp;CHOOSE(MONTH($F141),"Jan","Feb","Mar","Apr","May","Jun","Jul","Aug","Sep","Oct","Nov","Dec")&amp;" "&amp;YEAR($F141)&amp;")"),M140&amp;IFERROR(CHAR(10)," · ")&amp;"• "&amp;$C141&amp;" — "&amp;$D141&amp;IF($F141="",""," (due "&amp;DAY($F141)&amp;" "&amp;CHOOSE(MONTH($F141),"Jan","Feb","Mar","Apr","May","Jun","Jul","Aug","Sep","Oct","Nov","Dec")&amp;" "&amp;YEAR($F141)&amp;")")),M140)</f>
      </c>
    </row>
    <row r="142" spans="1:13" x14ac:dyDescent="0.25">
      <c r="A142" s="32">
        <f>IF($C142="","","A-"&amp;RIGHT("00"&amp;(ROW()-6),3))</f>
      </c>
      <c r="B142" s="31"/>
      <c r="C142" s="31"/>
      <c r="D142" s="31"/>
      <c r="E142" s="33"/>
      <c r="F142" s="33"/>
      <c r="G142" s="31"/>
      <c r="H142" s="33"/>
      <c r="I142" s="31"/>
      <c r="J142" s="34">
        <f>IF($C142="","",IF($G142="Complete","Completed",IF($G142="No longer required","Closed",IF($F142="","No due date",IF($F142&lt;TODAY(),"Overdue",IF($F142-TODAY()&lt;=14,"Due soon","On track"))))))</f>
      </c>
      <c r="K142">
        <f>IF(OR($J142="",$J142="Completed",$J142="Closed"),"",IF($F142="",99999,$F142-TODAY()))</f>
      </c>
      <c r="L142">
        <f>IF($K142="","",$K142+ROW()/1000000)</f>
      </c>
      <c r="M142">
        <f>IF($K142&lt;&gt;"",IF(M141="","• "&amp;$C142&amp;" — "&amp;$D142&amp;IF($F142="",""," (due "&amp;DAY($F142)&amp;" "&amp;CHOOSE(MONTH($F142),"Jan","Feb","Mar","Apr","May","Jun","Jul","Aug","Sep","Oct","Nov","Dec")&amp;" "&amp;YEAR($F142)&amp;")"),M141&amp;IFERROR(CHAR(10)," · ")&amp;"• "&amp;$C142&amp;" — "&amp;$D142&amp;IF($F142="",""," (due "&amp;DAY($F142)&amp;" "&amp;CHOOSE(MONTH($F142),"Jan","Feb","Mar","Apr","May","Jun","Jul","Aug","Sep","Oct","Nov","Dec")&amp;" "&amp;YEAR($F142)&amp;")")),M141)</f>
      </c>
    </row>
    <row r="143" spans="1:13" x14ac:dyDescent="0.25">
      <c r="A143" s="32">
        <f>IF($C143="","","A-"&amp;RIGHT("00"&amp;(ROW()-6),3))</f>
      </c>
      <c r="B143" s="31"/>
      <c r="C143" s="31"/>
      <c r="D143" s="31"/>
      <c r="E143" s="33"/>
      <c r="F143" s="33"/>
      <c r="G143" s="31"/>
      <c r="H143" s="33"/>
      <c r="I143" s="31"/>
      <c r="J143" s="34">
        <f>IF($C143="","",IF($G143="Complete","Completed",IF($G143="No longer required","Closed",IF($F143="","No due date",IF($F143&lt;TODAY(),"Overdue",IF($F143-TODAY()&lt;=14,"Due soon","On track"))))))</f>
      </c>
      <c r="K143">
        <f>IF(OR($J143="",$J143="Completed",$J143="Closed"),"",IF($F143="",99999,$F143-TODAY()))</f>
      </c>
      <c r="L143">
        <f>IF($K143="","",$K143+ROW()/1000000)</f>
      </c>
      <c r="M143">
        <f>IF($K143&lt;&gt;"",IF(M142="","• "&amp;$C143&amp;" — "&amp;$D143&amp;IF($F143="",""," (due "&amp;DAY($F143)&amp;" "&amp;CHOOSE(MONTH($F143),"Jan","Feb","Mar","Apr","May","Jun","Jul","Aug","Sep","Oct","Nov","Dec")&amp;" "&amp;YEAR($F143)&amp;")"),M142&amp;IFERROR(CHAR(10)," · ")&amp;"• "&amp;$C143&amp;" — "&amp;$D143&amp;IF($F143="",""," (due "&amp;DAY($F143)&amp;" "&amp;CHOOSE(MONTH($F143),"Jan","Feb","Mar","Apr","May","Jun","Jul","Aug","Sep","Oct","Nov","Dec")&amp;" "&amp;YEAR($F143)&amp;")")),M142)</f>
      </c>
    </row>
    <row r="144" spans="1:13" x14ac:dyDescent="0.25">
      <c r="A144" s="32">
        <f>IF($C144="","","A-"&amp;RIGHT("00"&amp;(ROW()-6),3))</f>
      </c>
      <c r="B144" s="31"/>
      <c r="C144" s="31"/>
      <c r="D144" s="31"/>
      <c r="E144" s="33"/>
      <c r="F144" s="33"/>
      <c r="G144" s="31"/>
      <c r="H144" s="33"/>
      <c r="I144" s="31"/>
      <c r="J144" s="34">
        <f>IF($C144="","",IF($G144="Complete","Completed",IF($G144="No longer required","Closed",IF($F144="","No due date",IF($F144&lt;TODAY(),"Overdue",IF($F144-TODAY()&lt;=14,"Due soon","On track"))))))</f>
      </c>
      <c r="K144">
        <f>IF(OR($J144="",$J144="Completed",$J144="Closed"),"",IF($F144="",99999,$F144-TODAY()))</f>
      </c>
      <c r="L144">
        <f>IF($K144="","",$K144+ROW()/1000000)</f>
      </c>
      <c r="M144">
        <f>IF($K144&lt;&gt;"",IF(M143="","• "&amp;$C144&amp;" — "&amp;$D144&amp;IF($F144="",""," (due "&amp;DAY($F144)&amp;" "&amp;CHOOSE(MONTH($F144),"Jan","Feb","Mar","Apr","May","Jun","Jul","Aug","Sep","Oct","Nov","Dec")&amp;" "&amp;YEAR($F144)&amp;")"),M143&amp;IFERROR(CHAR(10)," · ")&amp;"• "&amp;$C144&amp;" — "&amp;$D144&amp;IF($F144="",""," (due "&amp;DAY($F144)&amp;" "&amp;CHOOSE(MONTH($F144),"Jan","Feb","Mar","Apr","May","Jun","Jul","Aug","Sep","Oct","Nov","Dec")&amp;" "&amp;YEAR($F144)&amp;")")),M143)</f>
      </c>
    </row>
    <row r="145" spans="1:13" x14ac:dyDescent="0.25">
      <c r="A145" s="32">
        <f>IF($C145="","","A-"&amp;RIGHT("00"&amp;(ROW()-6),3))</f>
      </c>
      <c r="B145" s="31"/>
      <c r="C145" s="31"/>
      <c r="D145" s="31"/>
      <c r="E145" s="33"/>
      <c r="F145" s="33"/>
      <c r="G145" s="31"/>
      <c r="H145" s="33"/>
      <c r="I145" s="31"/>
      <c r="J145" s="34">
        <f>IF($C145="","",IF($G145="Complete","Completed",IF($G145="No longer required","Closed",IF($F145="","No due date",IF($F145&lt;TODAY(),"Overdue",IF($F145-TODAY()&lt;=14,"Due soon","On track"))))))</f>
      </c>
      <c r="K145">
        <f>IF(OR($J145="",$J145="Completed",$J145="Closed"),"",IF($F145="",99999,$F145-TODAY()))</f>
      </c>
      <c r="L145">
        <f>IF($K145="","",$K145+ROW()/1000000)</f>
      </c>
      <c r="M145">
        <f>IF($K145&lt;&gt;"",IF(M144="","• "&amp;$C145&amp;" — "&amp;$D145&amp;IF($F145="",""," (due "&amp;DAY($F145)&amp;" "&amp;CHOOSE(MONTH($F145),"Jan","Feb","Mar","Apr","May","Jun","Jul","Aug","Sep","Oct","Nov","Dec")&amp;" "&amp;YEAR($F145)&amp;")"),M144&amp;IFERROR(CHAR(10)," · ")&amp;"• "&amp;$C145&amp;" — "&amp;$D145&amp;IF($F145="",""," (due "&amp;DAY($F145)&amp;" "&amp;CHOOSE(MONTH($F145),"Jan","Feb","Mar","Apr","May","Jun","Jul","Aug","Sep","Oct","Nov","Dec")&amp;" "&amp;YEAR($F145)&amp;")")),M144)</f>
      </c>
    </row>
    <row r="146" spans="1:13" x14ac:dyDescent="0.25">
      <c r="A146" s="32">
        <f>IF($C146="","","A-"&amp;RIGHT("00"&amp;(ROW()-6),3))</f>
      </c>
      <c r="B146" s="31"/>
      <c r="C146" s="31"/>
      <c r="D146" s="31"/>
      <c r="E146" s="33"/>
      <c r="F146" s="33"/>
      <c r="G146" s="31"/>
      <c r="H146" s="33"/>
      <c r="I146" s="31"/>
      <c r="J146" s="34">
        <f>IF($C146="","",IF($G146="Complete","Completed",IF($G146="No longer required","Closed",IF($F146="","No due date",IF($F146&lt;TODAY(),"Overdue",IF($F146-TODAY()&lt;=14,"Due soon","On track"))))))</f>
      </c>
      <c r="K146">
        <f>IF(OR($J146="",$J146="Completed",$J146="Closed"),"",IF($F146="",99999,$F146-TODAY()))</f>
      </c>
      <c r="L146">
        <f>IF($K146="","",$K146+ROW()/1000000)</f>
      </c>
      <c r="M146">
        <f>IF($K146&lt;&gt;"",IF(M145="","• "&amp;$C146&amp;" — "&amp;$D146&amp;IF($F146="",""," (due "&amp;DAY($F146)&amp;" "&amp;CHOOSE(MONTH($F146),"Jan","Feb","Mar","Apr","May","Jun","Jul","Aug","Sep","Oct","Nov","Dec")&amp;" "&amp;YEAR($F146)&amp;")"),M145&amp;IFERROR(CHAR(10)," · ")&amp;"• "&amp;$C146&amp;" — "&amp;$D146&amp;IF($F146="",""," (due "&amp;DAY($F146)&amp;" "&amp;CHOOSE(MONTH($F146),"Jan","Feb","Mar","Apr","May","Jun","Jul","Aug","Sep","Oct","Nov","Dec")&amp;" "&amp;YEAR($F146)&amp;")")),M145)</f>
      </c>
    </row>
    <row r="147" spans="1:13" x14ac:dyDescent="0.25">
      <c r="A147" s="32">
        <f>IF($C147="","","A-"&amp;RIGHT("00"&amp;(ROW()-6),3))</f>
      </c>
      <c r="B147" s="31"/>
      <c r="C147" s="31"/>
      <c r="D147" s="31"/>
      <c r="E147" s="33"/>
      <c r="F147" s="33"/>
      <c r="G147" s="31"/>
      <c r="H147" s="33"/>
      <c r="I147" s="31"/>
      <c r="J147" s="34">
        <f>IF($C147="","",IF($G147="Complete","Completed",IF($G147="No longer required","Closed",IF($F147="","No due date",IF($F147&lt;TODAY(),"Overdue",IF($F147-TODAY()&lt;=14,"Due soon","On track"))))))</f>
      </c>
      <c r="K147">
        <f>IF(OR($J147="",$J147="Completed",$J147="Closed"),"",IF($F147="",99999,$F147-TODAY()))</f>
      </c>
      <c r="L147">
        <f>IF($K147="","",$K147+ROW()/1000000)</f>
      </c>
      <c r="M147">
        <f>IF($K147&lt;&gt;"",IF(M146="","• "&amp;$C147&amp;" — "&amp;$D147&amp;IF($F147="",""," (due "&amp;DAY($F147)&amp;" "&amp;CHOOSE(MONTH($F147),"Jan","Feb","Mar","Apr","May","Jun","Jul","Aug","Sep","Oct","Nov","Dec")&amp;" "&amp;YEAR($F147)&amp;")"),M146&amp;IFERROR(CHAR(10)," · ")&amp;"• "&amp;$C147&amp;" — "&amp;$D147&amp;IF($F147="",""," (due "&amp;DAY($F147)&amp;" "&amp;CHOOSE(MONTH($F147),"Jan","Feb","Mar","Apr","May","Jun","Jul","Aug","Sep","Oct","Nov","Dec")&amp;" "&amp;YEAR($F147)&amp;")")),M146)</f>
      </c>
    </row>
    <row r="148" spans="1:13" x14ac:dyDescent="0.25">
      <c r="A148" s="32">
        <f>IF($C148="","","A-"&amp;RIGHT("00"&amp;(ROW()-6),3))</f>
      </c>
      <c r="B148" s="31"/>
      <c r="C148" s="31"/>
      <c r="D148" s="31"/>
      <c r="E148" s="33"/>
      <c r="F148" s="33"/>
      <c r="G148" s="31"/>
      <c r="H148" s="33"/>
      <c r="I148" s="31"/>
      <c r="J148" s="34">
        <f>IF($C148="","",IF($G148="Complete","Completed",IF($G148="No longer required","Closed",IF($F148="","No due date",IF($F148&lt;TODAY(),"Overdue",IF($F148-TODAY()&lt;=14,"Due soon","On track"))))))</f>
      </c>
      <c r="K148">
        <f>IF(OR($J148="",$J148="Completed",$J148="Closed"),"",IF($F148="",99999,$F148-TODAY()))</f>
      </c>
      <c r="L148">
        <f>IF($K148="","",$K148+ROW()/1000000)</f>
      </c>
      <c r="M148">
        <f>IF($K148&lt;&gt;"",IF(M147="","• "&amp;$C148&amp;" — "&amp;$D148&amp;IF($F148="",""," (due "&amp;DAY($F148)&amp;" "&amp;CHOOSE(MONTH($F148),"Jan","Feb","Mar","Apr","May","Jun","Jul","Aug","Sep","Oct","Nov","Dec")&amp;" "&amp;YEAR($F148)&amp;")"),M147&amp;IFERROR(CHAR(10)," · ")&amp;"• "&amp;$C148&amp;" — "&amp;$D148&amp;IF($F148="",""," (due "&amp;DAY($F148)&amp;" "&amp;CHOOSE(MONTH($F148),"Jan","Feb","Mar","Apr","May","Jun","Jul","Aug","Sep","Oct","Nov","Dec")&amp;" "&amp;YEAR($F148)&amp;")")),M147)</f>
      </c>
    </row>
    <row r="149" spans="1:13" x14ac:dyDescent="0.25">
      <c r="A149" s="32">
        <f>IF($C149="","","A-"&amp;RIGHT("00"&amp;(ROW()-6),3))</f>
      </c>
      <c r="B149" s="31"/>
      <c r="C149" s="31"/>
      <c r="D149" s="31"/>
      <c r="E149" s="33"/>
      <c r="F149" s="33"/>
      <c r="G149" s="31"/>
      <c r="H149" s="33"/>
      <c r="I149" s="31"/>
      <c r="J149" s="34">
        <f>IF($C149="","",IF($G149="Complete","Completed",IF($G149="No longer required","Closed",IF($F149="","No due date",IF($F149&lt;TODAY(),"Overdue",IF($F149-TODAY()&lt;=14,"Due soon","On track"))))))</f>
      </c>
      <c r="K149">
        <f>IF(OR($J149="",$J149="Completed",$J149="Closed"),"",IF($F149="",99999,$F149-TODAY()))</f>
      </c>
      <c r="L149">
        <f>IF($K149="","",$K149+ROW()/1000000)</f>
      </c>
      <c r="M149">
        <f>IF($K149&lt;&gt;"",IF(M148="","• "&amp;$C149&amp;" — "&amp;$D149&amp;IF($F149="",""," (due "&amp;DAY($F149)&amp;" "&amp;CHOOSE(MONTH($F149),"Jan","Feb","Mar","Apr","May","Jun","Jul","Aug","Sep","Oct","Nov","Dec")&amp;" "&amp;YEAR($F149)&amp;")"),M148&amp;IFERROR(CHAR(10)," · ")&amp;"• "&amp;$C149&amp;" — "&amp;$D149&amp;IF($F149="",""," (due "&amp;DAY($F149)&amp;" "&amp;CHOOSE(MONTH($F149),"Jan","Feb","Mar","Apr","May","Jun","Jul","Aug","Sep","Oct","Nov","Dec")&amp;" "&amp;YEAR($F149)&amp;")")),M148)</f>
      </c>
    </row>
    <row r="150" spans="1:13" x14ac:dyDescent="0.25">
      <c r="A150" s="32">
        <f>IF($C150="","","A-"&amp;RIGHT("00"&amp;(ROW()-6),3))</f>
      </c>
      <c r="B150" s="31"/>
      <c r="C150" s="31"/>
      <c r="D150" s="31"/>
      <c r="E150" s="33"/>
      <c r="F150" s="33"/>
      <c r="G150" s="31"/>
      <c r="H150" s="33"/>
      <c r="I150" s="31"/>
      <c r="J150" s="34">
        <f>IF($C150="","",IF($G150="Complete","Completed",IF($G150="No longer required","Closed",IF($F150="","No due date",IF($F150&lt;TODAY(),"Overdue",IF($F150-TODAY()&lt;=14,"Due soon","On track"))))))</f>
      </c>
      <c r="K150">
        <f>IF(OR($J150="",$J150="Completed",$J150="Closed"),"",IF($F150="",99999,$F150-TODAY()))</f>
      </c>
      <c r="L150">
        <f>IF($K150="","",$K150+ROW()/1000000)</f>
      </c>
      <c r="M150">
        <f>IF($K150&lt;&gt;"",IF(M149="","• "&amp;$C150&amp;" — "&amp;$D150&amp;IF($F150="",""," (due "&amp;DAY($F150)&amp;" "&amp;CHOOSE(MONTH($F150),"Jan","Feb","Mar","Apr","May","Jun","Jul","Aug","Sep","Oct","Nov","Dec")&amp;" "&amp;YEAR($F150)&amp;")"),M149&amp;IFERROR(CHAR(10)," · ")&amp;"• "&amp;$C150&amp;" — "&amp;$D150&amp;IF($F150="",""," (due "&amp;DAY($F150)&amp;" "&amp;CHOOSE(MONTH($F150),"Jan","Feb","Mar","Apr","May","Jun","Jul","Aug","Sep","Oct","Nov","Dec")&amp;" "&amp;YEAR($F150)&amp;")")),M149)</f>
      </c>
    </row>
    <row r="151" spans="1:13" x14ac:dyDescent="0.25">
      <c r="A151" s="32">
        <f>IF($C151="","","A-"&amp;RIGHT("00"&amp;(ROW()-6),3))</f>
      </c>
      <c r="B151" s="31"/>
      <c r="C151" s="31"/>
      <c r="D151" s="31"/>
      <c r="E151" s="33"/>
      <c r="F151" s="33"/>
      <c r="G151" s="31"/>
      <c r="H151" s="33"/>
      <c r="I151" s="31"/>
      <c r="J151" s="34">
        <f>IF($C151="","",IF($G151="Complete","Completed",IF($G151="No longer required","Closed",IF($F151="","No due date",IF($F151&lt;TODAY(),"Overdue",IF($F151-TODAY()&lt;=14,"Due soon","On track"))))))</f>
      </c>
      <c r="K151">
        <f>IF(OR($J151="",$J151="Completed",$J151="Closed"),"",IF($F151="",99999,$F151-TODAY()))</f>
      </c>
      <c r="L151">
        <f>IF($K151="","",$K151+ROW()/1000000)</f>
      </c>
      <c r="M151">
        <f>IF($K151&lt;&gt;"",IF(M150="","• "&amp;$C151&amp;" — "&amp;$D151&amp;IF($F151="",""," (due "&amp;DAY($F151)&amp;" "&amp;CHOOSE(MONTH($F151),"Jan","Feb","Mar","Apr","May","Jun","Jul","Aug","Sep","Oct","Nov","Dec")&amp;" "&amp;YEAR($F151)&amp;")"),M150&amp;IFERROR(CHAR(10)," · ")&amp;"• "&amp;$C151&amp;" — "&amp;$D151&amp;IF($F151="",""," (due "&amp;DAY($F151)&amp;" "&amp;CHOOSE(MONTH($F151),"Jan","Feb","Mar","Apr","May","Jun","Jul","Aug","Sep","Oct","Nov","Dec")&amp;" "&amp;YEAR($F151)&amp;")")),M150)</f>
      </c>
    </row>
    <row r="152" spans="1:13" x14ac:dyDescent="0.25">
      <c r="A152" s="32">
        <f>IF($C152="","","A-"&amp;RIGHT("00"&amp;(ROW()-6),3))</f>
      </c>
      <c r="B152" s="31"/>
      <c r="C152" s="31"/>
      <c r="D152" s="31"/>
      <c r="E152" s="33"/>
      <c r="F152" s="33"/>
      <c r="G152" s="31"/>
      <c r="H152" s="33"/>
      <c r="I152" s="31"/>
      <c r="J152" s="34">
        <f>IF($C152="","",IF($G152="Complete","Completed",IF($G152="No longer required","Closed",IF($F152="","No due date",IF($F152&lt;TODAY(),"Overdue",IF($F152-TODAY()&lt;=14,"Due soon","On track"))))))</f>
      </c>
      <c r="K152">
        <f>IF(OR($J152="",$J152="Completed",$J152="Closed"),"",IF($F152="",99999,$F152-TODAY()))</f>
      </c>
      <c r="L152">
        <f>IF($K152="","",$K152+ROW()/1000000)</f>
      </c>
      <c r="M152">
        <f>IF($K152&lt;&gt;"",IF(M151="","• "&amp;$C152&amp;" — "&amp;$D152&amp;IF($F152="",""," (due "&amp;DAY($F152)&amp;" "&amp;CHOOSE(MONTH($F152),"Jan","Feb","Mar","Apr","May","Jun","Jul","Aug","Sep","Oct","Nov","Dec")&amp;" "&amp;YEAR($F152)&amp;")"),M151&amp;IFERROR(CHAR(10)," · ")&amp;"• "&amp;$C152&amp;" — "&amp;$D152&amp;IF($F152="",""," (due "&amp;DAY($F152)&amp;" "&amp;CHOOSE(MONTH($F152),"Jan","Feb","Mar","Apr","May","Jun","Jul","Aug","Sep","Oct","Nov","Dec")&amp;" "&amp;YEAR($F152)&amp;")")),M151)</f>
      </c>
    </row>
    <row r="153" spans="1:13" x14ac:dyDescent="0.25">
      <c r="A153" s="32">
        <f>IF($C153="","","A-"&amp;RIGHT("00"&amp;(ROW()-6),3))</f>
      </c>
      <c r="B153" s="31"/>
      <c r="C153" s="31"/>
      <c r="D153" s="31"/>
      <c r="E153" s="33"/>
      <c r="F153" s="33"/>
      <c r="G153" s="31"/>
      <c r="H153" s="33"/>
      <c r="I153" s="31"/>
      <c r="J153" s="34">
        <f>IF($C153="","",IF($G153="Complete","Completed",IF($G153="No longer required","Closed",IF($F153="","No due date",IF($F153&lt;TODAY(),"Overdue",IF($F153-TODAY()&lt;=14,"Due soon","On track"))))))</f>
      </c>
      <c r="K153">
        <f>IF(OR($J153="",$J153="Completed",$J153="Closed"),"",IF($F153="",99999,$F153-TODAY()))</f>
      </c>
      <c r="L153">
        <f>IF($K153="","",$K153+ROW()/1000000)</f>
      </c>
      <c r="M153">
        <f>IF($K153&lt;&gt;"",IF(M152="","• "&amp;$C153&amp;" — "&amp;$D153&amp;IF($F153="",""," (due "&amp;DAY($F153)&amp;" "&amp;CHOOSE(MONTH($F153),"Jan","Feb","Mar","Apr","May","Jun","Jul","Aug","Sep","Oct","Nov","Dec")&amp;" "&amp;YEAR($F153)&amp;")"),M152&amp;IFERROR(CHAR(10)," · ")&amp;"• "&amp;$C153&amp;" — "&amp;$D153&amp;IF($F153="",""," (due "&amp;DAY($F153)&amp;" "&amp;CHOOSE(MONTH($F153),"Jan","Feb","Mar","Apr","May","Jun","Jul","Aug","Sep","Oct","Nov","Dec")&amp;" "&amp;YEAR($F153)&amp;")")),M152)</f>
      </c>
    </row>
    <row r="154" spans="1:13" x14ac:dyDescent="0.25">
      <c r="A154" s="32">
        <f>IF($C154="","","A-"&amp;RIGHT("00"&amp;(ROW()-6),3))</f>
      </c>
      <c r="B154" s="31"/>
      <c r="C154" s="31"/>
      <c r="D154" s="31"/>
      <c r="E154" s="33"/>
      <c r="F154" s="33"/>
      <c r="G154" s="31"/>
      <c r="H154" s="33"/>
      <c r="I154" s="31"/>
      <c r="J154" s="34">
        <f>IF($C154="","",IF($G154="Complete","Completed",IF($G154="No longer required","Closed",IF($F154="","No due date",IF($F154&lt;TODAY(),"Overdue",IF($F154-TODAY()&lt;=14,"Due soon","On track"))))))</f>
      </c>
      <c r="K154">
        <f>IF(OR($J154="",$J154="Completed",$J154="Closed"),"",IF($F154="",99999,$F154-TODAY()))</f>
      </c>
      <c r="L154">
        <f>IF($K154="","",$K154+ROW()/1000000)</f>
      </c>
      <c r="M154">
        <f>IF($K154&lt;&gt;"",IF(M153="","• "&amp;$C154&amp;" — "&amp;$D154&amp;IF($F154="",""," (due "&amp;DAY($F154)&amp;" "&amp;CHOOSE(MONTH($F154),"Jan","Feb","Mar","Apr","May","Jun","Jul","Aug","Sep","Oct","Nov","Dec")&amp;" "&amp;YEAR($F154)&amp;")"),M153&amp;IFERROR(CHAR(10)," · ")&amp;"• "&amp;$C154&amp;" — "&amp;$D154&amp;IF($F154="",""," (due "&amp;DAY($F154)&amp;" "&amp;CHOOSE(MONTH($F154),"Jan","Feb","Mar","Apr","May","Jun","Jul","Aug","Sep","Oct","Nov","Dec")&amp;" "&amp;YEAR($F154)&amp;")")),M153)</f>
      </c>
    </row>
    <row r="155" spans="1:13" x14ac:dyDescent="0.25">
      <c r="A155" s="32">
        <f>IF($C155="","","A-"&amp;RIGHT("00"&amp;(ROW()-6),3))</f>
      </c>
      <c r="B155" s="31"/>
      <c r="C155" s="31"/>
      <c r="D155" s="31"/>
      <c r="E155" s="33"/>
      <c r="F155" s="33"/>
      <c r="G155" s="31"/>
      <c r="H155" s="33"/>
      <c r="I155" s="31"/>
      <c r="J155" s="34">
        <f>IF($C155="","",IF($G155="Complete","Completed",IF($G155="No longer required","Closed",IF($F155="","No due date",IF($F155&lt;TODAY(),"Overdue",IF($F155-TODAY()&lt;=14,"Due soon","On track"))))))</f>
      </c>
      <c r="K155">
        <f>IF(OR($J155="",$J155="Completed",$J155="Closed"),"",IF($F155="",99999,$F155-TODAY()))</f>
      </c>
      <c r="L155">
        <f>IF($K155="","",$K155+ROW()/1000000)</f>
      </c>
      <c r="M155">
        <f>IF($K155&lt;&gt;"",IF(M154="","• "&amp;$C155&amp;" — "&amp;$D155&amp;IF($F155="",""," (due "&amp;DAY($F155)&amp;" "&amp;CHOOSE(MONTH($F155),"Jan","Feb","Mar","Apr","May","Jun","Jul","Aug","Sep","Oct","Nov","Dec")&amp;" "&amp;YEAR($F155)&amp;")"),M154&amp;IFERROR(CHAR(10)," · ")&amp;"• "&amp;$C155&amp;" — "&amp;$D155&amp;IF($F155="",""," (due "&amp;DAY($F155)&amp;" "&amp;CHOOSE(MONTH($F155),"Jan","Feb","Mar","Apr","May","Jun","Jul","Aug","Sep","Oct","Nov","Dec")&amp;" "&amp;YEAR($F155)&amp;")")),M154)</f>
      </c>
    </row>
    <row r="156" spans="1:13" x14ac:dyDescent="0.25">
      <c r="A156" s="32">
        <f>IF($C156="","","A-"&amp;RIGHT("00"&amp;(ROW()-6),3))</f>
      </c>
      <c r="B156" s="31"/>
      <c r="C156" s="31"/>
      <c r="D156" s="31"/>
      <c r="E156" s="33"/>
      <c r="F156" s="33"/>
      <c r="G156" s="31"/>
      <c r="H156" s="33"/>
      <c r="I156" s="31"/>
      <c r="J156" s="34">
        <f>IF($C156="","",IF($G156="Complete","Completed",IF($G156="No longer required","Closed",IF($F156="","No due date",IF($F156&lt;TODAY(),"Overdue",IF($F156-TODAY()&lt;=14,"Due soon","On track"))))))</f>
      </c>
      <c r="K156">
        <f>IF(OR($J156="",$J156="Completed",$J156="Closed"),"",IF($F156="",99999,$F156-TODAY()))</f>
      </c>
      <c r="L156">
        <f>IF($K156="","",$K156+ROW()/1000000)</f>
      </c>
      <c r="M156">
        <f>IF($K156&lt;&gt;"",IF(M155="","• "&amp;$C156&amp;" — "&amp;$D156&amp;IF($F156="",""," (due "&amp;DAY($F156)&amp;" "&amp;CHOOSE(MONTH($F156),"Jan","Feb","Mar","Apr","May","Jun","Jul","Aug","Sep","Oct","Nov","Dec")&amp;" "&amp;YEAR($F156)&amp;")"),M155&amp;IFERROR(CHAR(10)," · ")&amp;"• "&amp;$C156&amp;" — "&amp;$D156&amp;IF($F156="",""," (due "&amp;DAY($F156)&amp;" "&amp;CHOOSE(MONTH($F156),"Jan","Feb","Mar","Apr","May","Jun","Jul","Aug","Sep","Oct","Nov","Dec")&amp;" "&amp;YEAR($F156)&amp;")")),M155)</f>
      </c>
    </row>
  </sheetData>
  <sheetProtection sheet="1" formatCells="0" formatColumns="0" formatRows="0" sort="0" autoFilter="0"/>
  <autoFilter ref="A6:J6"/>
  <mergeCells count="1">
    <mergeCell ref="A1:J1"/>
  </mergeCells>
  <conditionalFormatting sqref="A7:J156">
    <cfRule type="expression" dxfId="17" priority="41">
      <formula>MOD(ROW(),2)=1</formula>
    </cfRule>
  </conditionalFormatting>
  <conditionalFormatting sqref="J7:J156">
    <cfRule type="expression" dxfId="18" priority="42">
      <formula>$J7="Overdue"</formula>
    </cfRule>
  </conditionalFormatting>
  <conditionalFormatting sqref="J7:J156">
    <cfRule type="expression" dxfId="19" priority="43">
      <formula>$J7="Due soon"</formula>
    </cfRule>
  </conditionalFormatting>
  <conditionalFormatting sqref="J7:J156">
    <cfRule type="expression" dxfId="20" priority="44">
      <formula>$J7="Completed"</formula>
    </cfRule>
  </conditionalFormatting>
  <conditionalFormatting sqref="J7:J156">
    <cfRule type="expression" dxfId="21" priority="45">
      <formula>$J7="On track"</formula>
    </cfRule>
  </conditionalFormatting>
  <conditionalFormatting sqref="H7:H156">
    <cfRule type="expression" dxfId="22" priority="46">
      <formula>AND($G7="Complete",$H7="")</formula>
    </cfRule>
  </conditionalFormatting>
  <dataValidations count="152">
    <dataValidation type="list" allowBlank="1" sqref="D7:D156">
      <formula1>Roles</formula1>
    </dataValidation>
    <dataValidation type="list" allowBlank="1" showErrorMessage="1" errorStyle="stop" errorTitle="Choose from the list" error="Choose one of: Not started, In progress, Complete, No longer required." sqref="G7:G156">
      <formula1>ActionProgress</formula1>
    </dataValidation>
    <dataValidation type="date" operator="greaterThanOrEqual" allowBlank="1" showErrorMessage="1" errorStyle="warning" errorTitle="Check the dates" error="The completion date is before the date the action was created." sqref="H1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9">
      <formula1>NaN</formula1>
    </dataValidation>
  </dataValidations>
  <hyperlinks>
    <hyperlink ref="J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  <pageSetUpPr fitToPage="1"/>
  </sheetPr>
  <dimension ref="A1:F102"/>
  <sheetViews>
    <sheetView workbookViewId="0" showGridLines="0" zoomScale="120"/>
  </sheetViews>
  <sheetFormatPr defaultRowHeight="15" outlineLevelRow="0" outlineLevelCol="0" x14ac:dyDescent="55"/>
  <cols>
    <col min="1" max="1" width="3" customWidth="1"/>
    <col min="2" max="6" width="19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ht="14" customHeight="1" spans="1:6" x14ac:dyDescent="0.25">
      <c r="A2" s="2" t="s">
        <v>1</v>
      </c>
      <c r="F2" s="16" t="s">
        <v>73</v>
      </c>
    </row>
    <row r="3" ht="30" customHeight="1" spans="1:1" x14ac:dyDescent="0.25">
      <c r="A3" s="28" t="s">
        <v>218</v>
      </c>
    </row>
    <row r="4" spans="1:1" x14ac:dyDescent="0.25">
      <c r="A4" s="35" t="s">
        <v>219</v>
      </c>
    </row>
    <row r="6" spans="2:6" x14ac:dyDescent="0.25">
      <c r="B6" s="6" t="s">
        <v>20</v>
      </c>
      <c r="C6" s="36">
        <f>IF(START!$C$16="","—",START!$C$16)</f>
      </c>
      <c r="D6" s="36"/>
      <c r="E6" s="36"/>
      <c r="F6" s="36"/>
    </row>
    <row r="7" spans="2:6" x14ac:dyDescent="0.25">
      <c r="B7" s="6" t="s">
        <v>23</v>
      </c>
      <c r="C7" s="36">
        <f>IF(START!$C$17="","—",START!$C$17)</f>
      </c>
      <c r="D7" s="36"/>
      <c r="E7" s="36"/>
      <c r="F7" s="36"/>
    </row>
    <row r="8" spans="2:6" x14ac:dyDescent="0.25">
      <c r="B8" s="6" t="s">
        <v>26</v>
      </c>
      <c r="C8" s="36">
        <f>IF(START!$C$18="","—",START!$C$18)</f>
      </c>
      <c r="D8" s="36"/>
      <c r="E8" s="36"/>
      <c r="F8" s="36"/>
    </row>
    <row r="9" spans="2:6" x14ac:dyDescent="0.25">
      <c r="B9" s="6" t="s">
        <v>101</v>
      </c>
      <c r="C9" s="36">
        <f>IF(START!$C$7="","—",DAY(START!$C$7)&amp;" "&amp;CHOOSE(MONTH(START!$C$7),"Jan","Feb","Mar","Apr","May","Jun","Jul","Aug","Sep","Oct","Nov","Dec")&amp;" "&amp;YEAR(START!$C$7)&amp;" – "&amp;DAY(START!$C$8)&amp;" "&amp;CHOOSE(MONTH(START!$C$8),"Jan","Feb","Mar","Apr","May","Jun","Jul","Aug","Sep","Oct","Nov","Dec")&amp;" "&amp;YEAR(START!$C$8))</f>
      </c>
      <c r="D9" s="36"/>
      <c r="E9" s="36"/>
      <c r="F9" s="36"/>
    </row>
    <row r="10" spans="2:6" x14ac:dyDescent="0.25">
      <c r="B10" s="6" t="s">
        <v>35</v>
      </c>
      <c r="C10" s="36">
        <f>IF(START!$C$21="","—",START!$C$21)</f>
      </c>
      <c r="D10" s="36"/>
      <c r="E10" s="36"/>
      <c r="F10" s="36"/>
    </row>
    <row r="11" spans="2:6" x14ac:dyDescent="0.25">
      <c r="B11" s="6" t="s">
        <v>220</v>
      </c>
      <c r="C11" s="36">
        <f>IF(START!$C$11="","—",DAY(START!$C$11)&amp;" "&amp;CHOOSE(MONTH(START!$C$11),"Jan","Feb","Mar","Apr","May","Jun","Jul","Aug","Sep","Oct","Nov","Dec")&amp;" "&amp;YEAR(START!$C$11))</f>
      </c>
      <c r="D11" s="36"/>
      <c r="E11" s="36"/>
      <c r="F11" s="36"/>
    </row>
    <row r="13" spans="2:2" x14ac:dyDescent="0.25">
      <c r="B13" s="5" t="s">
        <v>221</v>
      </c>
    </row>
    <row r="14" spans="2:6" x14ac:dyDescent="0.25">
      <c r="B14" s="22" t="s">
        <v>222</v>
      </c>
      <c r="C14" s="6">
        <f>IF(AND(START!$C$7&lt;&gt;"",START!$C$8&lt;&gt;""),"✓","○")</f>
      </c>
      <c r="D14" s="6"/>
      <c r="E14" s="6"/>
      <c r="F14" s="6"/>
    </row>
    <row r="15" spans="2:6" x14ac:dyDescent="0.25">
      <c r="B15" s="22" t="s">
        <v>47</v>
      </c>
      <c r="C15" s="6">
        <f>IF(COUNTA(EVIDENCE!$B$7:$B$206)=0,"○",IF(COUNTIF(EVIDENCE!$D$7:$D$206,"Yes")&gt;=COUNTA(EVIDENCE!$B$7:$B$206),"✓","⚠ Some evidence is not yet reviewed"))</f>
      </c>
      <c r="D15" s="6"/>
      <c r="E15" s="6"/>
      <c r="F15" s="6"/>
    </row>
    <row r="16" spans="2:6" x14ac:dyDescent="0.25">
      <c r="B16" s="22" t="s">
        <v>223</v>
      </c>
      <c r="C16" s="6">
        <f>IF(COUNTA(VIEWS!$A$7:$A$156)=0,"○",IF(IF(COUNTIF(VIEWS!$A$7:$A$156,"Children")=0,"children; ","")&amp;IF(COUNTIF(VIEWS!$A$7:$A$156,"Parents / Carers")=0,"parents / carers; ","")&amp;IF(COUNTIF(VIEWS!$A$7:$A$156,"Placing Authorities / Professionals")=0,"placing authorities; ","")&amp;IF(COUNTIF(VIEWS!$A$7:$A$156,"Staff")=0,"staff; ","")="","✓","⚠ Outstanding: "&amp;LEFT(IF(COUNTIF(VIEWS!$A$7:$A$156,"Children")=0,"children; ","")&amp;IF(COUNTIF(VIEWS!$A$7:$A$156,"Parents / Carers")=0,"parents / carers; ","")&amp;IF(COUNTIF(VIEWS!$A$7:$A$156,"Placing Authorities / Professionals")=0,"placing authorities; ","")&amp;IF(COUNTIF(VIEWS!$A$7:$A$156,"Staff")=0,"staff; ",""),LEN(IF(COUNTIF(VIEWS!$A$7:$A$156,"Children")=0,"children; ","")&amp;IF(COUNTIF(VIEWS!$A$7:$A$156,"Parents / Carers")=0,"parents / carers; ","")&amp;IF(COUNTIF(VIEWS!$A$7:$A$156,"Placing Authorities / Professionals")=0,"placing authorities; ","")&amp;IF(COUNTIF(VIEWS!$A$7:$A$156,"Staff")=0,"staff; ",""))-2)))</f>
      </c>
      <c r="D16" s="6"/>
      <c r="E16" s="6"/>
      <c r="F16" s="6"/>
    </row>
    <row r="17" spans="2:6" x14ac:dyDescent="0.25">
      <c r="B17" s="22" t="s">
        <v>224</v>
      </c>
      <c r="C17" s="6">
        <f>IF(COUNTA(FINDINGS!$C$7:$C$106)&gt;0,"✓","○")</f>
      </c>
      <c r="D17" s="6"/>
      <c r="E17" s="6"/>
      <c r="F17" s="6"/>
    </row>
    <row r="18" spans="2:6" x14ac:dyDescent="0.25">
      <c r="B18" s="22" t="s">
        <v>225</v>
      </c>
      <c r="C18" s="6">
        <f>IF(COUNTIF(FINDINGS!$H$7:$H$106,"Yes")=0,"✓",IF(COUNTIF(FINDINGS!$J$7:$J$106,"Action not yet created")=0,"✓","⚠ Some findings have no action yet"))</f>
      </c>
      <c r="D18" s="6"/>
      <c r="E18" s="6"/>
      <c r="F18" s="6"/>
    </row>
    <row r="19" spans="2:6" x14ac:dyDescent="0.25">
      <c r="B19" s="22" t="s">
        <v>226</v>
      </c>
      <c r="C19" s="6">
        <f>IF(START!$C$11&lt;&gt;"","✓","○")</f>
      </c>
      <c r="D19" s="6"/>
      <c r="E19" s="6"/>
      <c r="F19" s="6"/>
    </row>
    <row r="21" ht="26" customHeight="1" spans="2:2" x14ac:dyDescent="0.25">
      <c r="B21" s="37" t="s">
        <v>227</v>
      </c>
    </row>
    <row r="22" spans="2:2" x14ac:dyDescent="0.25">
      <c r="B22" s="11" t="s">
        <v>228</v>
      </c>
    </row>
    <row r="23" spans="2:6" x14ac:dyDescent="0.25">
      <c r="B23" s="31"/>
      <c r="C23" s="31"/>
      <c r="D23" s="31"/>
      <c r="E23" s="31"/>
      <c r="F23" s="31"/>
    </row>
    <row r="24" spans="2:6" x14ac:dyDescent="0.25">
      <c r="B24" s="31"/>
      <c r="C24" s="31"/>
      <c r="D24" s="31"/>
      <c r="E24" s="31"/>
      <c r="F24" s="31"/>
    </row>
    <row r="25" spans="2:6" x14ac:dyDescent="0.25">
      <c r="B25" s="31"/>
      <c r="C25" s="31"/>
      <c r="D25" s="31"/>
      <c r="E25" s="31"/>
      <c r="F25" s="31"/>
    </row>
    <row r="26" spans="2:6" x14ac:dyDescent="0.25">
      <c r="B26" s="31"/>
      <c r="C26" s="31"/>
      <c r="D26" s="31"/>
      <c r="E26" s="31"/>
      <c r="F26" s="31"/>
    </row>
    <row r="27" spans="2:6" x14ac:dyDescent="0.25">
      <c r="B27" s="31"/>
      <c r="C27" s="31"/>
      <c r="D27" s="31"/>
      <c r="E27" s="31"/>
      <c r="F27" s="31"/>
    </row>
    <row r="29" ht="26" customHeight="1" spans="2:2" x14ac:dyDescent="0.25">
      <c r="B29" s="37" t="s">
        <v>229</v>
      </c>
    </row>
    <row r="30" spans="2:2" x14ac:dyDescent="0.25">
      <c r="B30" s="11" t="s">
        <v>230</v>
      </c>
    </row>
    <row r="31" spans="2:6" x14ac:dyDescent="0.25">
      <c r="B31" s="31"/>
      <c r="C31" s="31"/>
      <c r="D31" s="31"/>
      <c r="E31" s="31"/>
      <c r="F31" s="31"/>
    </row>
    <row r="32" spans="2:6" x14ac:dyDescent="0.25">
      <c r="B32" s="31"/>
      <c r="C32" s="31"/>
      <c r="D32" s="31"/>
      <c r="E32" s="31"/>
      <c r="F32" s="31"/>
    </row>
    <row r="33" spans="2:6" x14ac:dyDescent="0.25">
      <c r="B33" s="31"/>
      <c r="C33" s="31"/>
      <c r="D33" s="31"/>
      <c r="E33" s="31"/>
      <c r="F33" s="31"/>
    </row>
    <row r="34" spans="2:6" x14ac:dyDescent="0.25">
      <c r="B34" s="31"/>
      <c r="C34" s="31"/>
      <c r="D34" s="31"/>
      <c r="E34" s="31"/>
      <c r="F34" s="31"/>
    </row>
    <row r="35" spans="2:6" x14ac:dyDescent="0.25">
      <c r="B35" s="31"/>
      <c r="C35" s="31"/>
      <c r="D35" s="31"/>
      <c r="E35" s="31"/>
      <c r="F35" s="31"/>
    </row>
    <row r="37" ht="26" customHeight="1" spans="2:2" x14ac:dyDescent="0.25">
      <c r="B37" s="37" t="s">
        <v>231</v>
      </c>
    </row>
    <row r="38" spans="2:2" x14ac:dyDescent="0.25">
      <c r="B38" s="11" t="s">
        <v>232</v>
      </c>
    </row>
    <row r="39" ht="100" customHeight="1" spans="2:6" x14ac:dyDescent="0.25">
      <c r="B39" s="38">
        <f>IF(FINDINGS!$N$106="","None recorded yet.",FINDINGS!$N$106)</f>
      </c>
      <c r="C39" s="38"/>
      <c r="D39" s="38"/>
      <c r="E39" s="38"/>
      <c r="F39" s="38"/>
    </row>
    <row r="40" spans="2:6" x14ac:dyDescent="0.25">
      <c r="B40" s="31"/>
      <c r="C40" s="31"/>
      <c r="D40" s="31"/>
      <c r="E40" s="31"/>
      <c r="F40" s="31"/>
    </row>
    <row r="41" spans="2:6" x14ac:dyDescent="0.25">
      <c r="B41" s="31"/>
      <c r="C41" s="31"/>
      <c r="D41" s="31"/>
      <c r="E41" s="31"/>
      <c r="F41" s="31"/>
    </row>
    <row r="42" spans="2:6" x14ac:dyDescent="0.25">
      <c r="B42" s="31"/>
      <c r="C42" s="31"/>
      <c r="D42" s="31"/>
      <c r="E42" s="31"/>
      <c r="F42" s="31"/>
    </row>
    <row r="43" spans="2:6" x14ac:dyDescent="0.25">
      <c r="B43" s="31"/>
      <c r="C43" s="31"/>
      <c r="D43" s="31"/>
      <c r="E43" s="31"/>
      <c r="F43" s="31"/>
    </row>
    <row r="45" ht="26" customHeight="1" spans="2:2" x14ac:dyDescent="0.25">
      <c r="B45" s="37" t="s">
        <v>233</v>
      </c>
    </row>
    <row r="46" spans="2:2" x14ac:dyDescent="0.25">
      <c r="B46" s="11" t="s">
        <v>234</v>
      </c>
    </row>
    <row r="47" ht="100" customHeight="1" spans="2:6" x14ac:dyDescent="0.25">
      <c r="B47" s="38">
        <f>IF(FINDINGS!$O$106="","None recorded yet.",FINDINGS!$O$106)</f>
      </c>
      <c r="C47" s="38"/>
      <c r="D47" s="38"/>
      <c r="E47" s="38"/>
      <c r="F47" s="38"/>
    </row>
    <row r="48" spans="2:6" x14ac:dyDescent="0.25">
      <c r="B48" s="31"/>
      <c r="C48" s="31"/>
      <c r="D48" s="31"/>
      <c r="E48" s="31"/>
      <c r="F48" s="31"/>
    </row>
    <row r="49" spans="2:6" x14ac:dyDescent="0.25">
      <c r="B49" s="31"/>
      <c r="C49" s="31"/>
      <c r="D49" s="31"/>
      <c r="E49" s="31"/>
      <c r="F49" s="31"/>
    </row>
    <row r="50" spans="2:6" x14ac:dyDescent="0.25">
      <c r="B50" s="31"/>
      <c r="C50" s="31"/>
      <c r="D50" s="31"/>
      <c r="E50" s="31"/>
      <c r="F50" s="31"/>
    </row>
    <row r="51" spans="2:6" x14ac:dyDescent="0.25">
      <c r="B51" s="31"/>
      <c r="C51" s="31"/>
      <c r="D51" s="31"/>
      <c r="E51" s="31"/>
      <c r="F51" s="31"/>
    </row>
    <row r="53" ht="26" customHeight="1" spans="2:2" x14ac:dyDescent="0.25">
      <c r="B53" s="37" t="s">
        <v>235</v>
      </c>
    </row>
    <row r="54" spans="2:2" x14ac:dyDescent="0.25">
      <c r="B54" s="11" t="s">
        <v>236</v>
      </c>
    </row>
    <row r="55" ht="64" customHeight="1" spans="2:6" x14ac:dyDescent="0.25">
      <c r="B55" s="38">
        <f>"Children: "&amp;IF(COUNTIF(VIEWS!$A$7:$A$156,"Children")&gt;0,"considered","outstanding")&amp;IFERROR(CHAR(10)," · ")&amp;"Parents / carers: "&amp;IF(COUNTIF(VIEWS!$A$7:$A$156,"Parents / Carers")&gt;0,"considered","outstanding")&amp;IFERROR(CHAR(10)," · ")&amp;"Placing authorities / professionals: "&amp;IF(COUNTIF(VIEWS!$A$7:$A$156,"Placing Authorities / Professionals")&gt;0,"considered","outstanding")&amp;IFERROR(CHAR(10)," · ")&amp;"Staff: "&amp;IF(COUNTIF(VIEWS!$A$7:$A$156,"Staff")&gt;0,"considered","outstanding")</f>
      </c>
      <c r="C55" s="38"/>
      <c r="D55" s="38"/>
      <c r="E55" s="38"/>
      <c r="F55" s="38"/>
    </row>
    <row r="56" spans="2:6" x14ac:dyDescent="0.25">
      <c r="B56" s="31"/>
      <c r="C56" s="31"/>
      <c r="D56" s="31"/>
      <c r="E56" s="31"/>
      <c r="F56" s="31"/>
    </row>
    <row r="57" spans="2:6" x14ac:dyDescent="0.25">
      <c r="B57" s="31"/>
      <c r="C57" s="31"/>
      <c r="D57" s="31"/>
      <c r="E57" s="31"/>
      <c r="F57" s="31"/>
    </row>
    <row r="58" spans="2:6" x14ac:dyDescent="0.25">
      <c r="B58" s="31"/>
      <c r="C58" s="31"/>
      <c r="D58" s="31"/>
      <c r="E58" s="31"/>
      <c r="F58" s="31"/>
    </row>
    <row r="59" spans="2:6" x14ac:dyDescent="0.25">
      <c r="B59" s="31"/>
      <c r="C59" s="31"/>
      <c r="D59" s="31"/>
      <c r="E59" s="31"/>
      <c r="F59" s="31"/>
    </row>
    <row r="61" ht="26" customHeight="1" spans="2:2" x14ac:dyDescent="0.25">
      <c r="B61" s="37" t="s">
        <v>237</v>
      </c>
    </row>
    <row r="62" spans="2:2" x14ac:dyDescent="0.25">
      <c r="B62" s="11" t="s">
        <v>238</v>
      </c>
    </row>
    <row r="63" ht="100" customHeight="1" spans="2:6" x14ac:dyDescent="0.25">
      <c r="B63" s="38">
        <f>IF(FINDINGS!$K$106="","None recorded yet.",FINDINGS!$K$106)</f>
      </c>
      <c r="C63" s="38"/>
      <c r="D63" s="38"/>
      <c r="E63" s="38"/>
      <c r="F63" s="38"/>
    </row>
    <row r="64" spans="2:6" x14ac:dyDescent="0.25">
      <c r="B64" s="31"/>
      <c r="C64" s="31"/>
      <c r="D64" s="31"/>
      <c r="E64" s="31"/>
      <c r="F64" s="31"/>
    </row>
    <row r="65" spans="2:6" x14ac:dyDescent="0.25">
      <c r="B65" s="31"/>
      <c r="C65" s="31"/>
      <c r="D65" s="31"/>
      <c r="E65" s="31"/>
      <c r="F65" s="31"/>
    </row>
    <row r="66" spans="2:6" x14ac:dyDescent="0.25">
      <c r="B66" s="31"/>
      <c r="C66" s="31"/>
      <c r="D66" s="31"/>
      <c r="E66" s="31"/>
      <c r="F66" s="31"/>
    </row>
    <row r="67" spans="2:6" x14ac:dyDescent="0.25">
      <c r="B67" s="31"/>
      <c r="C67" s="31"/>
      <c r="D67" s="31"/>
      <c r="E67" s="31"/>
      <c r="F67" s="31"/>
    </row>
    <row r="69" ht="26" customHeight="1" spans="2:2" x14ac:dyDescent="0.25">
      <c r="B69" s="37" t="s">
        <v>239</v>
      </c>
    </row>
    <row r="70" spans="2:2" x14ac:dyDescent="0.25">
      <c r="B70" s="11" t="s">
        <v>240</v>
      </c>
    </row>
    <row r="71" ht="100" customHeight="1" spans="2:6" x14ac:dyDescent="0.25">
      <c r="B71" s="38">
        <f>IF(FINDINGS!$L$106="","None recorded yet.",FINDINGS!$L$106)</f>
      </c>
      <c r="C71" s="38"/>
      <c r="D71" s="38"/>
      <c r="E71" s="38"/>
      <c r="F71" s="38"/>
    </row>
    <row r="72" spans="2:6" x14ac:dyDescent="0.25">
      <c r="B72" s="31"/>
      <c r="C72" s="31"/>
      <c r="D72" s="31"/>
      <c r="E72" s="31"/>
      <c r="F72" s="31"/>
    </row>
    <row r="73" spans="2:6" x14ac:dyDescent="0.25">
      <c r="B73" s="31"/>
      <c r="C73" s="31"/>
      <c r="D73" s="31"/>
      <c r="E73" s="31"/>
      <c r="F73" s="31"/>
    </row>
    <row r="74" spans="2:6" x14ac:dyDescent="0.25">
      <c r="B74" s="31"/>
      <c r="C74" s="31"/>
      <c r="D74" s="31"/>
      <c r="E74" s="31"/>
      <c r="F74" s="31"/>
    </row>
    <row r="75" spans="2:6" x14ac:dyDescent="0.25">
      <c r="B75" s="31"/>
      <c r="C75" s="31"/>
      <c r="D75" s="31"/>
      <c r="E75" s="31"/>
      <c r="F75" s="31"/>
    </row>
    <row r="77" ht="26" customHeight="1" spans="2:2" x14ac:dyDescent="0.25">
      <c r="B77" s="37" t="s">
        <v>241</v>
      </c>
    </row>
    <row r="78" spans="2:2" x14ac:dyDescent="0.25">
      <c r="B78" s="11" t="s">
        <v>242</v>
      </c>
    </row>
    <row r="79" ht="80" customHeight="1" spans="2:6" x14ac:dyDescent="0.25">
      <c r="B79" s="38">
        <f>IF(FINDINGS!$M$106="","None recorded yet.",FINDINGS!$M$106)</f>
      </c>
      <c r="C79" s="38"/>
      <c r="D79" s="38"/>
      <c r="E79" s="38"/>
      <c r="F79" s="38"/>
    </row>
    <row r="80" spans="2:6" x14ac:dyDescent="0.25">
      <c r="B80" s="31"/>
      <c r="C80" s="31"/>
      <c r="D80" s="31"/>
      <c r="E80" s="31"/>
      <c r="F80" s="31"/>
    </row>
    <row r="81" spans="2:6" x14ac:dyDescent="0.25">
      <c r="B81" s="31"/>
      <c r="C81" s="31"/>
      <c r="D81" s="31"/>
      <c r="E81" s="31"/>
      <c r="F81" s="31"/>
    </row>
    <row r="82" spans="2:6" x14ac:dyDescent="0.25">
      <c r="B82" s="31"/>
      <c r="C82" s="31"/>
      <c r="D82" s="31"/>
      <c r="E82" s="31"/>
      <c r="F82" s="31"/>
    </row>
    <row r="83" spans="2:6" x14ac:dyDescent="0.25">
      <c r="B83" s="31"/>
      <c r="C83" s="31"/>
      <c r="D83" s="31"/>
      <c r="E83" s="31"/>
      <c r="F83" s="31"/>
    </row>
    <row r="85" ht="26" customHeight="1" spans="2:2" x14ac:dyDescent="0.25">
      <c r="B85" s="37" t="s">
        <v>243</v>
      </c>
    </row>
    <row r="86" spans="2:2" x14ac:dyDescent="0.25">
      <c r="B86" s="11" t="s">
        <v>244</v>
      </c>
    </row>
    <row r="87" ht="100" customHeight="1" spans="2:6" x14ac:dyDescent="0.25">
      <c r="B87" s="38">
        <f>IF(ACTIONS!$M$156="","No open actions.",ACTIONS!$M$156)</f>
      </c>
      <c r="C87" s="38"/>
      <c r="D87" s="38"/>
      <c r="E87" s="38"/>
      <c r="F87" s="38"/>
    </row>
    <row r="88" spans="2:6" x14ac:dyDescent="0.25">
      <c r="B88" s="31"/>
      <c r="C88" s="31"/>
      <c r="D88" s="31"/>
      <c r="E88" s="31"/>
      <c r="F88" s="31"/>
    </row>
    <row r="89" spans="2:6" x14ac:dyDescent="0.25">
      <c r="B89" s="31"/>
      <c r="C89" s="31"/>
      <c r="D89" s="31"/>
      <c r="E89" s="31"/>
      <c r="F89" s="31"/>
    </row>
    <row r="90" spans="2:6" x14ac:dyDescent="0.25">
      <c r="B90" s="31"/>
      <c r="C90" s="31"/>
      <c r="D90" s="31"/>
      <c r="E90" s="31"/>
      <c r="F90" s="31"/>
    </row>
    <row r="91" spans="2:6" x14ac:dyDescent="0.25">
      <c r="B91" s="31"/>
      <c r="C91" s="31"/>
      <c r="D91" s="31"/>
      <c r="E91" s="31"/>
      <c r="F91" s="31"/>
    </row>
    <row r="93" ht="26" customHeight="1" spans="2:2" x14ac:dyDescent="0.25">
      <c r="B93" s="37" t="s">
        <v>245</v>
      </c>
    </row>
    <row r="94" spans="2:2" x14ac:dyDescent="0.25">
      <c r="B94" s="11" t="s">
        <v>246</v>
      </c>
    </row>
    <row r="95" spans="2:6" x14ac:dyDescent="0.25">
      <c r="B95" s="31"/>
      <c r="C95" s="31"/>
      <c r="D95" s="31"/>
      <c r="E95" s="31"/>
      <c r="F95" s="31"/>
    </row>
    <row r="96" spans="2:6" x14ac:dyDescent="0.25">
      <c r="B96" s="31"/>
      <c r="C96" s="31"/>
      <c r="D96" s="31"/>
      <c r="E96" s="31"/>
      <c r="F96" s="31"/>
    </row>
    <row r="97" spans="2:6" x14ac:dyDescent="0.25">
      <c r="B97" s="31"/>
      <c r="C97" s="31"/>
      <c r="D97" s="31"/>
      <c r="E97" s="31"/>
      <c r="F97" s="31"/>
    </row>
    <row r="98" spans="2:6" x14ac:dyDescent="0.25">
      <c r="B98" s="31"/>
      <c r="C98" s="31"/>
      <c r="D98" s="31"/>
      <c r="E98" s="31"/>
      <c r="F98" s="31"/>
    </row>
    <row r="99" spans="2:6" x14ac:dyDescent="0.25">
      <c r="B99" s="31"/>
      <c r="C99" s="31"/>
      <c r="D99" s="31"/>
      <c r="E99" s="31"/>
      <c r="F99" s="31"/>
    </row>
    <row r="100" spans="2:6" x14ac:dyDescent="0.25">
      <c r="B100" s="31"/>
      <c r="C100" s="31"/>
      <c r="D100" s="31"/>
      <c r="E100" s="31"/>
      <c r="F100" s="31"/>
    </row>
    <row r="102" spans="2:2" x14ac:dyDescent="0.25">
      <c r="B102" s="11" t="s">
        <v>247</v>
      </c>
    </row>
  </sheetData>
  <sheetProtection sheet="1" formatCells="0" formatColumns="0" formatRows="0" sort="0" autoFilter="0"/>
  <mergeCells count="30">
    <mergeCell ref="A1:F1"/>
    <mergeCell ref="C6:F6"/>
    <mergeCell ref="C7:F7"/>
    <mergeCell ref="C8:F8"/>
    <mergeCell ref="C9:F9"/>
    <mergeCell ref="C10:F10"/>
    <mergeCell ref="C11:F11"/>
    <mergeCell ref="C14:F14"/>
    <mergeCell ref="C15:F15"/>
    <mergeCell ref="C16:F16"/>
    <mergeCell ref="C17:F17"/>
    <mergeCell ref="C18:F18"/>
    <mergeCell ref="C19:F19"/>
    <mergeCell ref="B23:F27"/>
    <mergeCell ref="B31:F35"/>
    <mergeCell ref="B39:F39"/>
    <mergeCell ref="B40:F43"/>
    <mergeCell ref="B47:F47"/>
    <mergeCell ref="B48:F51"/>
    <mergeCell ref="B55:F55"/>
    <mergeCell ref="B56:F59"/>
    <mergeCell ref="B63:F63"/>
    <mergeCell ref="B64:F67"/>
    <mergeCell ref="B71:F71"/>
    <mergeCell ref="B72:F75"/>
    <mergeCell ref="B79:F79"/>
    <mergeCell ref="B80:F83"/>
    <mergeCell ref="B87:F87"/>
    <mergeCell ref="B88:F91"/>
    <mergeCell ref="B95:F100"/>
  </mergeCells>
  <hyperlinks>
    <hyperlink ref="F2" location="DASHBOARD!A1"/>
  </hyperlinks>
  <pageMargins left="0.6" right="0.6" top="0.7" bottom="0.7" header="0.3" footer="0.3"/>
  <pageSetup paperSize="9" orientation="portrait" fitToWidth="1" fitToHeight="0"/>
  <headerFooter>
    <oddFooter>&amp;L&amp;8Regulation 45 Review Toolkit v1.0.0&amp;R&amp;8Page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FormatPr defaultRowHeight="15" outlineLevelRow="0" outlineLevelCol="0" x14ac:dyDescent="55"/>
  <cols>
    <col min="1" max="11" width="34" customWidth="1"/>
  </cols>
  <sheetData>
    <row r="1" spans="1:13" x14ac:dyDescent="0.25">
      <c r="A1" s="39" t="s">
        <v>248</v>
      </c>
      <c r="B1" s="39" t="s">
        <v>249</v>
      </c>
      <c r="C1" s="39" t="s">
        <v>250</v>
      </c>
      <c r="D1" s="39" t="s">
        <v>251</v>
      </c>
      <c r="E1" s="39" t="s">
        <v>252</v>
      </c>
      <c r="F1" s="39" t="s">
        <v>253</v>
      </c>
      <c r="G1" s="39" t="s">
        <v>254</v>
      </c>
      <c r="H1" s="39" t="s">
        <v>255</v>
      </c>
      <c r="I1" s="39" t="s">
        <v>256</v>
      </c>
      <c r="J1" s="39" t="s">
        <v>257</v>
      </c>
      <c r="K1" s="39" t="s">
        <v>258</v>
      </c>
      <c r="M1" t="s">
        <v>259</v>
      </c>
    </row>
    <row r="2" spans="1:11" x14ac:dyDescent="0.25">
      <c r="A2" t="s">
        <v>29</v>
      </c>
      <c r="B2" t="s">
        <v>109</v>
      </c>
      <c r="C2" t="s">
        <v>80</v>
      </c>
      <c r="D2" t="s">
        <v>214</v>
      </c>
      <c r="E2" t="s">
        <v>106</v>
      </c>
      <c r="F2" t="s">
        <v>107</v>
      </c>
      <c r="G2" t="s">
        <v>67</v>
      </c>
      <c r="H2" t="s">
        <v>150</v>
      </c>
      <c r="I2" t="s">
        <v>158</v>
      </c>
      <c r="J2" t="s">
        <v>184</v>
      </c>
      <c r="K2" t="s">
        <v>214</v>
      </c>
    </row>
    <row r="3" spans="1:11" x14ac:dyDescent="0.25">
      <c r="A3" t="s">
        <v>87</v>
      </c>
      <c r="B3" t="s">
        <v>114</v>
      </c>
      <c r="C3" t="s">
        <v>260</v>
      </c>
      <c r="D3" t="s">
        <v>91</v>
      </c>
      <c r="E3" t="s">
        <v>115</v>
      </c>
      <c r="F3" t="s">
        <v>261</v>
      </c>
      <c r="G3" t="s">
        <v>68</v>
      </c>
      <c r="H3" t="s">
        <v>155</v>
      </c>
      <c r="I3" t="s">
        <v>153</v>
      </c>
      <c r="J3" t="s">
        <v>193</v>
      </c>
      <c r="K3" t="s">
        <v>91</v>
      </c>
    </row>
    <row r="4" spans="1:11" x14ac:dyDescent="0.25">
      <c r="A4" t="s">
        <v>32</v>
      </c>
      <c r="C4" t="s">
        <v>121</v>
      </c>
      <c r="D4" t="s">
        <v>83</v>
      </c>
      <c r="E4" t="s">
        <v>121</v>
      </c>
      <c r="F4" t="s">
        <v>112</v>
      </c>
      <c r="G4" t="s">
        <v>69</v>
      </c>
      <c r="H4" t="s">
        <v>169</v>
      </c>
      <c r="I4" t="s">
        <v>163</v>
      </c>
      <c r="J4" t="s">
        <v>65</v>
      </c>
      <c r="K4" t="s">
        <v>216</v>
      </c>
    </row>
    <row r="5" spans="1:11" x14ac:dyDescent="0.25">
      <c r="A5" t="s">
        <v>262</v>
      </c>
      <c r="C5" t="s">
        <v>84</v>
      </c>
      <c r="D5" t="s">
        <v>263</v>
      </c>
      <c r="E5" t="s">
        <v>126</v>
      </c>
      <c r="F5" t="s">
        <v>264</v>
      </c>
      <c r="G5" t="s">
        <v>70</v>
      </c>
      <c r="H5" t="s">
        <v>265</v>
      </c>
      <c r="I5" t="s">
        <v>266</v>
      </c>
      <c r="K5" t="s">
        <v>267</v>
      </c>
    </row>
    <row r="6" spans="1:8" x14ac:dyDescent="0.25">
      <c r="A6" t="s">
        <v>268</v>
      </c>
      <c r="C6" t="s">
        <v>92</v>
      </c>
      <c r="E6" t="s">
        <v>95</v>
      </c>
      <c r="F6" t="s">
        <v>139</v>
      </c>
      <c r="H6" t="s">
        <v>269</v>
      </c>
    </row>
    <row r="7" spans="1:8" x14ac:dyDescent="0.25">
      <c r="A7" t="s">
        <v>270</v>
      </c>
      <c r="C7" t="s">
        <v>95</v>
      </c>
      <c r="E7" t="s">
        <v>92</v>
      </c>
      <c r="F7" t="s">
        <v>271</v>
      </c>
      <c r="H7" t="s">
        <v>272</v>
      </c>
    </row>
    <row r="8" spans="1:8" x14ac:dyDescent="0.25">
      <c r="A8" t="s">
        <v>273</v>
      </c>
      <c r="C8" t="s">
        <v>274</v>
      </c>
      <c r="E8" t="s">
        <v>88</v>
      </c>
      <c r="F8" t="s">
        <v>275</v>
      </c>
      <c r="H8" t="s">
        <v>160</v>
      </c>
    </row>
    <row r="9" spans="3:8" x14ac:dyDescent="0.25">
      <c r="C9" t="s">
        <v>276</v>
      </c>
      <c r="E9" t="s">
        <v>273</v>
      </c>
      <c r="F9" t="s">
        <v>116</v>
      </c>
      <c r="H9" t="s">
        <v>277</v>
      </c>
    </row>
    <row r="10" spans="3:8" x14ac:dyDescent="0.25">
      <c r="C10" t="s">
        <v>278</v>
      </c>
      <c r="F10" t="s">
        <v>279</v>
      </c>
      <c r="H10" t="s">
        <v>280</v>
      </c>
    </row>
    <row r="11" spans="3:8" x14ac:dyDescent="0.25">
      <c r="C11" t="s">
        <v>88</v>
      </c>
      <c r="F11" t="s">
        <v>119</v>
      </c>
      <c r="H11" t="s">
        <v>281</v>
      </c>
    </row>
    <row r="12" spans="3:8" x14ac:dyDescent="0.25">
      <c r="C12" t="s">
        <v>282</v>
      </c>
      <c r="F12" t="s">
        <v>283</v>
      </c>
      <c r="H12" t="s">
        <v>165</v>
      </c>
    </row>
    <row r="13" spans="3:8" x14ac:dyDescent="0.25">
      <c r="C13" t="s">
        <v>119</v>
      </c>
      <c r="F13" t="s">
        <v>284</v>
      </c>
      <c r="H13" t="s">
        <v>285</v>
      </c>
    </row>
    <row r="14" spans="3:8" x14ac:dyDescent="0.25">
      <c r="C14" t="s">
        <v>286</v>
      </c>
      <c r="F14" t="s">
        <v>287</v>
      </c>
      <c r="H14" t="s">
        <v>288</v>
      </c>
    </row>
    <row r="15" spans="3:8" x14ac:dyDescent="0.25">
      <c r="C15" t="s">
        <v>289</v>
      </c>
      <c r="F15" t="s">
        <v>122</v>
      </c>
      <c r="H15" t="s">
        <v>273</v>
      </c>
    </row>
    <row r="16" spans="3:6" x14ac:dyDescent="0.25">
      <c r="C16" t="s">
        <v>273</v>
      </c>
      <c r="F16" t="s">
        <v>124</v>
      </c>
    </row>
    <row r="17" spans="6:6" x14ac:dyDescent="0.25">
      <c r="F17" t="s">
        <v>290</v>
      </c>
    </row>
    <row r="18" spans="6:6" x14ac:dyDescent="0.25">
      <c r="F18" t="s">
        <v>291</v>
      </c>
    </row>
    <row r="19" spans="6:6" x14ac:dyDescent="0.25">
      <c r="F19" t="s">
        <v>127</v>
      </c>
    </row>
    <row r="20" spans="6:6" x14ac:dyDescent="0.25">
      <c r="F20" t="s">
        <v>292</v>
      </c>
    </row>
    <row r="21" spans="6:6" x14ac:dyDescent="0.25">
      <c r="F21" t="s">
        <v>293</v>
      </c>
    </row>
    <row r="22" spans="6:6" x14ac:dyDescent="0.25">
      <c r="F22" t="s">
        <v>130</v>
      </c>
    </row>
    <row r="23" spans="6:6" x14ac:dyDescent="0.25">
      <c r="F23" t="s">
        <v>294</v>
      </c>
    </row>
    <row r="24" spans="6:6" x14ac:dyDescent="0.25">
      <c r="F24" t="s">
        <v>295</v>
      </c>
    </row>
    <row r="25" spans="6:6" x14ac:dyDescent="0.25">
      <c r="F25" t="s">
        <v>133</v>
      </c>
    </row>
    <row r="26" spans="6:6" x14ac:dyDescent="0.25">
      <c r="F26" t="s">
        <v>296</v>
      </c>
    </row>
    <row r="27" spans="6:6" x14ac:dyDescent="0.25">
      <c r="F27" t="s">
        <v>297</v>
      </c>
    </row>
    <row r="28" spans="6:6" x14ac:dyDescent="0.25">
      <c r="F28" t="s">
        <v>298</v>
      </c>
    </row>
    <row r="29" spans="6:6" x14ac:dyDescent="0.25">
      <c r="F29" t="s">
        <v>299</v>
      </c>
    </row>
    <row r="30" spans="6:6" x14ac:dyDescent="0.25">
      <c r="F30" t="s">
        <v>300</v>
      </c>
    </row>
    <row r="31" spans="6:6" x14ac:dyDescent="0.25">
      <c r="F31" t="s">
        <v>138</v>
      </c>
    </row>
    <row r="32" spans="6:6" x14ac:dyDescent="0.25">
      <c r="F32" t="s">
        <v>170</v>
      </c>
    </row>
    <row r="33" spans="6:6" x14ac:dyDescent="0.25">
      <c r="F33" t="s">
        <v>136</v>
      </c>
    </row>
    <row r="34" spans="6:6" x14ac:dyDescent="0.25">
      <c r="F34" t="s">
        <v>301</v>
      </c>
    </row>
    <row r="35" spans="6:6" x14ac:dyDescent="0.25">
      <c r="F35" t="s">
        <v>302</v>
      </c>
    </row>
    <row r="36" spans="6:6" x14ac:dyDescent="0.25">
      <c r="F3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START</vt:lpstr>
      <vt:lpstr>DASHBOARD</vt:lpstr>
      <vt:lpstr>REVIEW PLAN</vt:lpstr>
      <vt:lpstr>EVIDENCE</vt:lpstr>
      <vt:lpstr>VIEWS</vt:lpstr>
      <vt:lpstr>FINDINGS</vt:lpstr>
      <vt:lpstr>ACTIONS</vt:lpstr>
      <vt:lpstr>REPORT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Regulation 45 Review Toolkit</dc:creator>
  <dc:title/>
  <dc:subject/>
  <dc:description>Regulation 45 Review Toolkit v1.0.0 — fictional example</dc:description>
  <cp:keywords/>
  <cp:category/>
  <cp:lastModifiedBy>Unknown</cp:lastModifiedBy>
  <dcterms:created xsi:type="dcterms:W3CDTF">2026-08-21T22:52:11Z</dcterms:created>
  <dcterms:modified xsi:type="dcterms:W3CDTF">2026-08-21T22:52:11Z</dcterms:modified>
</cp:coreProperties>
</file>